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4700" windowHeight="11625"/>
  </bookViews>
  <sheets>
    <sheet name="Bilant-Financial position" sheetId="1" r:id="rId1"/>
    <sheet name="CPP-Profit or Loss" sheetId="2" r:id="rId2"/>
  </sheets>
  <externalReferences>
    <externalReference r:id="rId3"/>
    <externalReference r:id="rId4"/>
    <externalReference r:id="rId5"/>
    <externalReference r:id="rId6"/>
  </externalReferences>
  <calcPr calcId="145621"/>
</workbook>
</file>

<file path=xl/calcChain.xml><?xml version="1.0" encoding="utf-8"?>
<calcChain xmlns="http://schemas.openxmlformats.org/spreadsheetml/2006/main">
  <c r="G13" i="1" l="1"/>
  <c r="D22" i="2" l="1"/>
  <c r="D33" i="2"/>
  <c r="D28" i="2"/>
  <c r="C33" i="2"/>
  <c r="D27" i="2"/>
  <c r="C27" i="2"/>
  <c r="D26" i="2"/>
  <c r="C26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1" i="2"/>
  <c r="D24" i="2" s="1"/>
  <c r="C11" i="2"/>
  <c r="D10" i="2"/>
  <c r="C10" i="2"/>
  <c r="D9" i="2"/>
  <c r="C9" i="2"/>
  <c r="D8" i="2"/>
  <c r="C8" i="2"/>
  <c r="D7" i="2"/>
  <c r="C7" i="2"/>
  <c r="D31" i="2" l="1"/>
  <c r="D35" i="2" s="1"/>
  <c r="C28" i="2"/>
  <c r="C24" i="2"/>
  <c r="C31" i="2" s="1"/>
  <c r="C35" i="2" l="1"/>
  <c r="D46" i="1"/>
  <c r="D47" i="1"/>
  <c r="D48" i="1"/>
  <c r="D49" i="1"/>
  <c r="D50" i="1"/>
  <c r="D51" i="1"/>
  <c r="D52" i="1"/>
  <c r="D53" i="1"/>
  <c r="D55" i="1" s="1"/>
  <c r="D45" i="1"/>
  <c r="D39" i="1"/>
  <c r="D40" i="1"/>
  <c r="D41" i="1"/>
  <c r="D42" i="1"/>
  <c r="D38" i="1"/>
  <c r="D29" i="1"/>
  <c r="D30" i="1"/>
  <c r="D31" i="1"/>
  <c r="D32" i="1"/>
  <c r="D33" i="1"/>
  <c r="D34" i="1"/>
  <c r="D35" i="1"/>
  <c r="D28" i="1"/>
  <c r="D17" i="1"/>
  <c r="D18" i="1"/>
  <c r="D19" i="1"/>
  <c r="D20" i="1"/>
  <c r="D21" i="1"/>
  <c r="D22" i="1"/>
  <c r="D23" i="1"/>
  <c r="D16" i="1"/>
  <c r="D12" i="1"/>
  <c r="D9" i="1"/>
  <c r="D10" i="1"/>
  <c r="D8" i="1"/>
  <c r="D13" i="1" s="1"/>
  <c r="C46" i="1"/>
  <c r="C47" i="1"/>
  <c r="C48" i="1"/>
  <c r="C49" i="1"/>
  <c r="C50" i="1"/>
  <c r="C51" i="1"/>
  <c r="C52" i="1"/>
  <c r="C53" i="1"/>
  <c r="C55" i="1" s="1"/>
  <c r="C45" i="1"/>
  <c r="C39" i="1"/>
  <c r="C40" i="1"/>
  <c r="C41" i="1"/>
  <c r="C42" i="1"/>
  <c r="C38" i="1"/>
  <c r="C29" i="1"/>
  <c r="C30" i="1"/>
  <c r="C31" i="1"/>
  <c r="C32" i="1"/>
  <c r="C33" i="1"/>
  <c r="C34" i="1"/>
  <c r="C35" i="1"/>
  <c r="C28" i="1"/>
  <c r="C17" i="1"/>
  <c r="C18" i="1"/>
  <c r="C19" i="1"/>
  <c r="C20" i="1"/>
  <c r="C21" i="1"/>
  <c r="C16" i="1"/>
  <c r="C12" i="1"/>
  <c r="C9" i="1"/>
  <c r="C10" i="1"/>
  <c r="C8" i="1"/>
  <c r="C13" i="1" s="1"/>
  <c r="C23" i="1" s="1"/>
  <c r="E33" i="2" l="1"/>
  <c r="E27" i="2"/>
  <c r="E26" i="2"/>
  <c r="E28" i="2" s="1"/>
  <c r="E15" i="2"/>
  <c r="E16" i="2"/>
  <c r="E17" i="2"/>
  <c r="E18" i="2"/>
  <c r="E19" i="2"/>
  <c r="E20" i="2"/>
  <c r="E21" i="2"/>
  <c r="E14" i="2"/>
  <c r="E8" i="2"/>
  <c r="E9" i="2"/>
  <c r="E10" i="2"/>
  <c r="E7" i="2"/>
  <c r="E11" i="2" l="1"/>
  <c r="E22" i="2"/>
  <c r="E46" i="1"/>
  <c r="E47" i="1"/>
  <c r="E48" i="1"/>
  <c r="E49" i="1"/>
  <c r="E50" i="1"/>
  <c r="E51" i="1"/>
  <c r="E45" i="1"/>
  <c r="E39" i="1"/>
  <c r="E40" i="1"/>
  <c r="E41" i="1"/>
  <c r="E38" i="1"/>
  <c r="E29" i="1"/>
  <c r="E30" i="1"/>
  <c r="E31" i="1"/>
  <c r="E32" i="1"/>
  <c r="E33" i="1"/>
  <c r="E34" i="1"/>
  <c r="E28" i="1"/>
  <c r="E17" i="1"/>
  <c r="E18" i="1"/>
  <c r="E19" i="1"/>
  <c r="E20" i="1"/>
  <c r="E16" i="1"/>
  <c r="E12" i="1"/>
  <c r="E9" i="1"/>
  <c r="E10" i="1"/>
  <c r="E11" i="1"/>
  <c r="E8" i="1"/>
  <c r="E24" i="2" l="1"/>
  <c r="E31" i="2" s="1"/>
  <c r="E35" i="2" s="1"/>
  <c r="E52" i="1"/>
  <c r="E13" i="1"/>
  <c r="E21" i="1"/>
  <c r="E35" i="1"/>
  <c r="E42" i="1"/>
  <c r="E53" i="1" s="1"/>
  <c r="E55" i="1" s="1"/>
  <c r="H28" i="2"/>
  <c r="G28" i="2"/>
  <c r="F28" i="2"/>
  <c r="H22" i="2"/>
  <c r="G22" i="2"/>
  <c r="F22" i="2"/>
  <c r="H11" i="2"/>
  <c r="G11" i="2"/>
  <c r="F11" i="2"/>
  <c r="H52" i="1"/>
  <c r="G52" i="1"/>
  <c r="F52" i="1"/>
  <c r="H42" i="1"/>
  <c r="G42" i="1"/>
  <c r="F42" i="1"/>
  <c r="H35" i="1"/>
  <c r="G35" i="1"/>
  <c r="F35" i="1"/>
  <c r="F21" i="1"/>
  <c r="F13" i="1"/>
  <c r="F23" i="1" s="1"/>
  <c r="G21" i="1"/>
  <c r="H21" i="1"/>
  <c r="H13" i="1"/>
  <c r="H23" i="1" s="1"/>
  <c r="F24" i="2" l="1"/>
  <c r="F31" i="2" s="1"/>
  <c r="F35" i="2" s="1"/>
  <c r="G24" i="2"/>
  <c r="G31" i="2" s="1"/>
  <c r="G35" i="2" s="1"/>
  <c r="H24" i="2"/>
  <c r="H31" i="2" s="1"/>
  <c r="H35" i="2" s="1"/>
  <c r="G53" i="1"/>
  <c r="G55" i="1" s="1"/>
  <c r="H53" i="1"/>
  <c r="H55" i="1" s="1"/>
  <c r="E23" i="1"/>
  <c r="G23" i="1"/>
  <c r="F53" i="1"/>
  <c r="F55" i="1" s="1"/>
</calcChain>
</file>

<file path=xl/sharedStrings.xml><?xml version="1.0" encoding="utf-8"?>
<sst xmlns="http://schemas.openxmlformats.org/spreadsheetml/2006/main" count="147" uniqueCount="139">
  <si>
    <t>CNTEE TRANSELECTRICA SA</t>
  </si>
  <si>
    <t>BILANTUL CONTABIL</t>
  </si>
  <si>
    <t>ACTIVE</t>
  </si>
  <si>
    <t xml:space="preserve"> Active imobilizate</t>
  </si>
  <si>
    <t xml:space="preserve">   Imobilizari corporale</t>
  </si>
  <si>
    <t xml:space="preserve">   Imobilizari necorporale</t>
  </si>
  <si>
    <t xml:space="preserve">   Imobilizari financiare</t>
  </si>
  <si>
    <t xml:space="preserve">  Creante pe termen lung</t>
  </si>
  <si>
    <t xml:space="preserve">   Total active imobilizate </t>
  </si>
  <si>
    <t xml:space="preserve"> Active circulante</t>
  </si>
  <si>
    <t xml:space="preserve">   Stocuri</t>
  </si>
  <si>
    <t xml:space="preserve">   Creante comerciale si alte creante</t>
  </si>
  <si>
    <t xml:space="preserve">   Alte active financiare</t>
  </si>
  <si>
    <t xml:space="preserve">   Numerar si echivalente de numerar</t>
  </si>
  <si>
    <t xml:space="preserve">   Impozit pe profit de recuperat</t>
  </si>
  <si>
    <t xml:space="preserve">   Total active circulante </t>
  </si>
  <si>
    <t xml:space="preserve">                                                                  </t>
  </si>
  <si>
    <t xml:space="preserve"> TOTAL ACTIVE </t>
  </si>
  <si>
    <t>CAPITALURI PROPRII SI DATORII</t>
  </si>
  <si>
    <t xml:space="preserve"> Capitaluri proprii</t>
  </si>
  <si>
    <t xml:space="preserve">   Capital social, din care:</t>
  </si>
  <si>
    <t xml:space="preserve"> Capital social subscris</t>
  </si>
  <si>
    <t xml:space="preserve">   Prima de emisiune</t>
  </si>
  <si>
    <t xml:space="preserve">   Rezerve legale</t>
  </si>
  <si>
    <t xml:space="preserve">   Rezerve din reevaluare</t>
  </si>
  <si>
    <t xml:space="preserve">   Alte rezerve</t>
  </si>
  <si>
    <t xml:space="preserve">   Rezultatul reportat</t>
  </si>
  <si>
    <t xml:space="preserve">   Total capitaluri proprii </t>
  </si>
  <si>
    <t xml:space="preserve"> Datorii pe termen lung</t>
  </si>
  <si>
    <t xml:space="preserve">   Venituri in avans pe termen lung</t>
  </si>
  <si>
    <t xml:space="preserve">   Imprumuturi </t>
  </si>
  <si>
    <t xml:space="preserve">   Datorii privind impozitele amanate</t>
  </si>
  <si>
    <t xml:space="preserve">   Obligatiile privind beneficiile angajatilor</t>
  </si>
  <si>
    <t xml:space="preserve">   Total datorii pe termen lung </t>
  </si>
  <si>
    <t xml:space="preserve">   Datorii curente</t>
  </si>
  <si>
    <t xml:space="preserve">   Datorii comerciale si alte datorii</t>
  </si>
  <si>
    <t xml:space="preserve">   Alte impozite si obligatii pentru asigurarile sociale</t>
  </si>
  <si>
    <t xml:space="preserve">   Provizioane</t>
  </si>
  <si>
    <t xml:space="preserve">   Venituri in avans pe termen scurt</t>
  </si>
  <si>
    <t xml:space="preserve">   Impozit pe profit de plata</t>
  </si>
  <si>
    <t xml:space="preserve">   Total datorii curente </t>
  </si>
  <si>
    <t xml:space="preserve">   Total datorii </t>
  </si>
  <si>
    <t xml:space="preserve">   TOTAL CAPITALURI PROPRII SI DATORII </t>
  </si>
  <si>
    <t>CONTUL DE PROFIT SI PIERDERE</t>
  </si>
  <si>
    <t>Venituri din exploatare</t>
  </si>
  <si>
    <t xml:space="preserve">    Venituri din serviciul de transport</t>
  </si>
  <si>
    <t xml:space="preserve">    Venituri din servicii de sistem</t>
  </si>
  <si>
    <t xml:space="preserve">    Venituri din piata de echilibrare</t>
  </si>
  <si>
    <t xml:space="preserve">    Alte venituri </t>
  </si>
  <si>
    <t xml:space="preserve"> Total venituri </t>
  </si>
  <si>
    <t>Cheltuieli de exploatare</t>
  </si>
  <si>
    <t xml:space="preserve">    Cheltuieli pentru operarea sistemului</t>
  </si>
  <si>
    <t xml:space="preserve">    Cheltuieli privind piata de echilibrare</t>
  </si>
  <si>
    <t xml:space="preserve">    Cheltuieli privind serviciile de sistem tehnologic</t>
  </si>
  <si>
    <t xml:space="preserve">    Amortizare</t>
  </si>
  <si>
    <t xml:space="preserve">    Cheltuieli cu personalul</t>
  </si>
  <si>
    <t xml:space="preserve">    Reparatii si mentenanta</t>
  </si>
  <si>
    <t xml:space="preserve">    Cheltuieli cu materiale consumabile</t>
  </si>
  <si>
    <t xml:space="preserve">    Alte cheltuieli din exploatare </t>
  </si>
  <si>
    <t xml:space="preserve"> Total cheltuieli din exploatare </t>
  </si>
  <si>
    <t xml:space="preserve"> Profit din exploatare </t>
  </si>
  <si>
    <t xml:space="preserve">    Venituri financiare</t>
  </si>
  <si>
    <t xml:space="preserve">    Cheltuieli financiare</t>
  </si>
  <si>
    <t xml:space="preserve"> Rezultat financiar net </t>
  </si>
  <si>
    <t xml:space="preserve"> Profit inainte de impozitul pe profit </t>
  </si>
  <si>
    <t xml:space="preserve">  Impozit pe profit  </t>
  </si>
  <si>
    <t xml:space="preserve"> Profitul exercitiului</t>
  </si>
  <si>
    <t>ASSETS</t>
  </si>
  <si>
    <t>Non-current assets</t>
  </si>
  <si>
    <t>Tangible assets</t>
  </si>
  <si>
    <t>Intangible assets</t>
  </si>
  <si>
    <t>Financial assets</t>
  </si>
  <si>
    <t>Total non-current assets</t>
  </si>
  <si>
    <t>Current assets</t>
  </si>
  <si>
    <t>Inventories</t>
  </si>
  <si>
    <t>Trade and other receivables</t>
  </si>
  <si>
    <t>Other financial assets</t>
  </si>
  <si>
    <t>Cash and cash equivalents</t>
  </si>
  <si>
    <t>Income tax to be recovered</t>
  </si>
  <si>
    <t>Total current assets</t>
  </si>
  <si>
    <t>Total assets</t>
  </si>
  <si>
    <t>SHAREHOLDERS’ EQUITY AND LIABILITIES</t>
  </si>
  <si>
    <t>Shareholders’ Equity</t>
  </si>
  <si>
    <t>Share capital, of which:</t>
  </si>
  <si>
    <t>Subscribed share capital</t>
  </si>
  <si>
    <t>Share premium</t>
  </si>
  <si>
    <t>Legal reserves</t>
  </si>
  <si>
    <t>Revaluation reserves</t>
  </si>
  <si>
    <t>Other reserves</t>
  </si>
  <si>
    <t>Retained earnings</t>
  </si>
  <si>
    <t>Total shareholders’ equity</t>
  </si>
  <si>
    <t>Non-current liabilities</t>
  </si>
  <si>
    <t>Long term deferred revenues</t>
  </si>
  <si>
    <t>Long term borrowings</t>
  </si>
  <si>
    <t>Deferred tax liability</t>
  </si>
  <si>
    <t>Employee benefits liabilities</t>
  </si>
  <si>
    <t>Total non-current liabilities</t>
  </si>
  <si>
    <t>Current liabilities</t>
  </si>
  <si>
    <t>Trade and other liabilities</t>
  </si>
  <si>
    <t>Other tax and social security liabilities</t>
  </si>
  <si>
    <t>Provisions</t>
  </si>
  <si>
    <t>Short-term deferred revenues</t>
  </si>
  <si>
    <t>Income tax payable</t>
  </si>
  <si>
    <t>Total current liabilities</t>
  </si>
  <si>
    <t>Total liabilities</t>
  </si>
  <si>
    <t>Total shareholders’ equity and liabilities</t>
  </si>
  <si>
    <t>Separate statement of financial position</t>
  </si>
  <si>
    <t>NPG TRANSELECTRICA</t>
  </si>
  <si>
    <t>Separate statement of profit or loss</t>
  </si>
  <si>
    <t>Operating revenues</t>
  </si>
  <si>
    <t>Transmission revenues</t>
  </si>
  <si>
    <t>System services revenues</t>
  </si>
  <si>
    <t>Balancing market revenues</t>
  </si>
  <si>
    <t>Other revenues</t>
  </si>
  <si>
    <t xml:space="preserve"> Total operating revenues</t>
  </si>
  <si>
    <t>Operating expenses</t>
  </si>
  <si>
    <t>System operating expenses</t>
  </si>
  <si>
    <t>Balancing market expenses</t>
  </si>
  <si>
    <t>Technological system services expenses</t>
  </si>
  <si>
    <t>Depreciation and Amortisation</t>
  </si>
  <si>
    <t>Personnel expenses</t>
  </si>
  <si>
    <t>Repairs and maintenance expenses</t>
  </si>
  <si>
    <t>Materials and consumables</t>
  </si>
  <si>
    <t>Other operating expenses</t>
  </si>
  <si>
    <t xml:space="preserve"> Total operating expenses</t>
  </si>
  <si>
    <t>Operating profit</t>
  </si>
  <si>
    <t>Net finance result</t>
  </si>
  <si>
    <t>Financial income</t>
  </si>
  <si>
    <t>Financial expenses</t>
  </si>
  <si>
    <t>Profit before income tax</t>
  </si>
  <si>
    <t>Income tax</t>
  </si>
  <si>
    <t>Net profit</t>
  </si>
  <si>
    <t>Short-term borrowings</t>
  </si>
  <si>
    <t>All amounts are presented in RON</t>
  </si>
  <si>
    <t>Toate sumele sunt exprimate in RON</t>
  </si>
  <si>
    <t>Imobilizari af. drepturilor de utilizare a activelor luate in leasing - cladiri</t>
  </si>
  <si>
    <t xml:space="preserve">   Alte imprumuturi si datorii asimilate-Leasing cladire</t>
  </si>
  <si>
    <t>Assets of the usage rights for leased assets - buildings</t>
  </si>
  <si>
    <t>Other loans and assimilated liabilities - Leasing of building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</si>
</sst>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l_e_i_-;\-* #,##0.00\ _l_e_i_-;_-* &quot;-&quot;??\ _l_e_i_-;_-@_-"/>
    <numFmt numFmtId="164" formatCode="_(* #,##0_);_(* \(#,##0\);_(* &quot;-&quot;_);_(@_)"/>
    <numFmt numFmtId="165" formatCode="_-* #,##0.00_-;\-* #,##0.00_-;_-* \-??_-;_-@_-"/>
    <numFmt numFmtId="166" formatCode="_-* #,##0.00_-;\-* #,##0.0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</font>
    <font>
      <b/>
      <sz val="11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8" fillId="0" borderId="0" applyFill="0" applyBorder="0" applyAlignment="0" applyProtection="0"/>
    <xf numFmtId="166" fontId="12" fillId="0" borderId="0" applyFont="0" applyFill="0" applyBorder="0" applyAlignment="0" applyProtection="0"/>
    <xf numFmtId="0" fontId="12" fillId="0" borderId="0"/>
  </cellStyleXfs>
  <cellXfs count="48">
    <xf numFmtId="0" fontId="0" fillId="0" borderId="0" xfId="0"/>
    <xf numFmtId="0" fontId="3" fillId="0" borderId="1" xfId="0" applyFont="1" applyBorder="1"/>
    <xf numFmtId="0" fontId="0" fillId="0" borderId="1" xfId="0" applyBorder="1"/>
    <xf numFmtId="3" fontId="0" fillId="2" borderId="1" xfId="0" applyNumberFormat="1" applyFill="1" applyBorder="1"/>
    <xf numFmtId="3" fontId="0" fillId="0" borderId="1" xfId="0" applyNumberFormat="1" applyBorder="1"/>
    <xf numFmtId="0" fontId="2" fillId="0" borderId="1" xfId="0" applyFont="1" applyBorder="1"/>
    <xf numFmtId="3" fontId="2" fillId="2" borderId="1" xfId="0" applyNumberFormat="1" applyFont="1" applyFill="1" applyBorder="1"/>
    <xf numFmtId="3" fontId="3" fillId="0" borderId="1" xfId="0" applyNumberFormat="1" applyFont="1" applyBorder="1"/>
    <xf numFmtId="0" fontId="1" fillId="0" borderId="1" xfId="0" applyFont="1" applyBorder="1"/>
    <xf numFmtId="3" fontId="1" fillId="0" borderId="1" xfId="0" applyNumberFormat="1" applyFont="1" applyBorder="1"/>
    <xf numFmtId="3" fontId="3" fillId="2" borderId="1" xfId="0" applyNumberFormat="1" applyFont="1" applyFill="1" applyBorder="1"/>
    <xf numFmtId="0" fontId="0" fillId="2" borderId="1" xfId="0" applyFill="1" applyBorder="1"/>
    <xf numFmtId="3" fontId="2" fillId="0" borderId="1" xfId="0" applyNumberFormat="1" applyFont="1" applyBorder="1"/>
    <xf numFmtId="4" fontId="0" fillId="2" borderId="1" xfId="0" applyNumberFormat="1" applyFill="1" applyBorder="1"/>
    <xf numFmtId="164" fontId="3" fillId="2" borderId="1" xfId="0" applyNumberFormat="1" applyFont="1" applyFill="1" applyBorder="1" applyAlignment="1">
      <alignment horizontal="center"/>
    </xf>
    <xf numFmtId="0" fontId="0" fillId="0" borderId="1" xfId="0" applyFont="1" applyBorder="1"/>
    <xf numFmtId="164" fontId="0" fillId="2" borderId="1" xfId="0" applyNumberFormat="1" applyFont="1" applyFill="1" applyBorder="1"/>
    <xf numFmtId="164" fontId="3" fillId="2" borderId="1" xfId="0" applyNumberFormat="1" applyFont="1" applyFill="1" applyBorder="1"/>
    <xf numFmtId="164" fontId="6" fillId="3" borderId="1" xfId="1" applyNumberFormat="1" applyFont="1" applyFill="1" applyBorder="1" applyAlignment="1" applyProtection="1"/>
    <xf numFmtId="164" fontId="9" fillId="3" borderId="1" xfId="2" applyNumberFormat="1" applyFont="1" applyFill="1" applyBorder="1" applyAlignment="1" applyProtection="1"/>
    <xf numFmtId="164" fontId="4" fillId="3" borderId="1" xfId="2" applyNumberFormat="1" applyFont="1" applyFill="1" applyBorder="1" applyAlignment="1" applyProtection="1"/>
    <xf numFmtId="164" fontId="7" fillId="3" borderId="1" xfId="1" applyNumberFormat="1" applyFont="1" applyFill="1" applyBorder="1" applyAlignment="1" applyProtection="1"/>
    <xf numFmtId="164" fontId="0" fillId="2" borderId="2" xfId="0" applyNumberFormat="1" applyFont="1" applyFill="1" applyBorder="1"/>
    <xf numFmtId="0" fontId="0" fillId="0" borderId="1" xfId="0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10" fillId="0" borderId="0" xfId="0" applyFont="1"/>
    <xf numFmtId="15" fontId="0" fillId="0" borderId="0" xfId="0" applyNumberFormat="1"/>
    <xf numFmtId="15" fontId="2" fillId="0" borderId="1" xfId="0" applyNumberFormat="1" applyFont="1" applyBorder="1"/>
    <xf numFmtId="0" fontId="0" fillId="0" borderId="1" xfId="0" applyFill="1" applyBorder="1"/>
    <xf numFmtId="0" fontId="11" fillId="0" borderId="0" xfId="0" applyFont="1"/>
    <xf numFmtId="164" fontId="11" fillId="0" borderId="0" xfId="0" applyNumberFormat="1" applyFont="1"/>
    <xf numFmtId="43" fontId="11" fillId="0" borderId="0" xfId="1" applyFont="1"/>
    <xf numFmtId="0" fontId="0" fillId="0" borderId="1" xfId="0" applyBorder="1" applyAlignment="1">
      <alignment wrapText="1"/>
    </xf>
    <xf numFmtId="0" fontId="0" fillId="0" borderId="0" xfId="0" applyFill="1"/>
    <xf numFmtId="15" fontId="2" fillId="0" borderId="1" xfId="0" applyNumberFormat="1" applyFont="1" applyFill="1" applyBorder="1"/>
    <xf numFmtId="3" fontId="0" fillId="0" borderId="1" xfId="0" applyNumberFormat="1" applyFill="1" applyBorder="1"/>
    <xf numFmtId="3" fontId="2" fillId="0" borderId="1" xfId="0" applyNumberFormat="1" applyFont="1" applyFill="1" applyBorder="1"/>
    <xf numFmtId="3" fontId="3" fillId="0" borderId="1" xfId="0" applyNumberFormat="1" applyFont="1" applyFill="1" applyBorder="1"/>
    <xf numFmtId="164" fontId="0" fillId="0" borderId="1" xfId="0" applyNumberFormat="1" applyFont="1" applyFill="1" applyBorder="1"/>
    <xf numFmtId="164" fontId="3" fillId="0" borderId="1" xfId="0" applyNumberFormat="1" applyFont="1" applyFill="1" applyBorder="1"/>
    <xf numFmtId="164" fontId="9" fillId="0" borderId="1" xfId="2" applyNumberFormat="1" applyFont="1" applyFill="1" applyBorder="1" applyAlignment="1" applyProtection="1"/>
    <xf numFmtId="164" fontId="4" fillId="0" borderId="1" xfId="2" applyNumberFormat="1" applyFont="1" applyFill="1" applyBorder="1" applyAlignment="1" applyProtection="1"/>
    <xf numFmtId="164" fontId="7" fillId="0" borderId="1" xfId="1" applyNumberFormat="1" applyFont="1" applyFill="1" applyBorder="1" applyAlignment="1" applyProtection="1"/>
    <xf numFmtId="0" fontId="0" fillId="0" borderId="2" xfId="0" applyFill="1" applyBorder="1"/>
    <xf numFmtId="15" fontId="3" fillId="0" borderId="1" xfId="0" applyNumberFormat="1" applyFont="1" applyBorder="1"/>
    <xf numFmtId="0" fontId="0" fillId="0" borderId="2" xfId="0" applyBorder="1"/>
  </cellXfs>
  <cellStyles count="5">
    <cellStyle name="Comma" xfId="1" builtinId="3"/>
    <cellStyle name="Comma 2" xfId="2"/>
    <cellStyle name="Comma 3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0/Surse%20S1/Economic/Bilant%2030.06.2020_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0/Surse%20T1/Economic/BILANT%2030.03.2020%20MAGDA_cu%20corectie%20leasing%20cladir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0/Surse%20S1/Economic/CPP%20IAN-IUNIE%20CUMULAT%20SI%20LUNAR%20SI%20S.1%202020%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0/Surse%20T1/Economic/CPP%20TRIM%20I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 zecimale"/>
      <sheetName val="fara zecimale"/>
      <sheetName val="Sheet3"/>
    </sheetNames>
    <sheetDataSet>
      <sheetData sheetId="0"/>
      <sheetData sheetId="1">
        <row r="12">
          <cell r="B12">
            <v>3429054978</v>
          </cell>
          <cell r="D12">
            <v>2943543479</v>
          </cell>
        </row>
        <row r="13">
          <cell r="B13">
            <v>27431013</v>
          </cell>
          <cell r="D13">
            <v>33040046</v>
          </cell>
        </row>
        <row r="14">
          <cell r="B14">
            <v>81742973</v>
          </cell>
          <cell r="D14">
            <v>80245910</v>
          </cell>
        </row>
        <row r="15">
          <cell r="B15">
            <v>2109562</v>
          </cell>
          <cell r="D15">
            <v>0</v>
          </cell>
        </row>
        <row r="19">
          <cell r="B19">
            <v>41520979</v>
          </cell>
          <cell r="D19">
            <v>39468717</v>
          </cell>
        </row>
        <row r="20">
          <cell r="B20">
            <v>612647311</v>
          </cell>
          <cell r="D20">
            <v>822717439</v>
          </cell>
        </row>
        <row r="21">
          <cell r="B21">
            <v>92000000</v>
          </cell>
          <cell r="D21">
            <v>50000000</v>
          </cell>
        </row>
        <row r="22">
          <cell r="B22">
            <v>428081298</v>
          </cell>
          <cell r="D22">
            <v>296591345</v>
          </cell>
        </row>
        <row r="23">
          <cell r="B23">
            <v>0</v>
          </cell>
          <cell r="D23">
            <v>0</v>
          </cell>
        </row>
        <row r="24">
          <cell r="B24">
            <v>1174249588</v>
          </cell>
          <cell r="D24">
            <v>1208777501</v>
          </cell>
        </row>
        <row r="25">
          <cell r="D25"/>
        </row>
        <row r="26">
          <cell r="D26">
            <v>4265606936</v>
          </cell>
        </row>
        <row r="31">
          <cell r="B31">
            <v>733031420</v>
          </cell>
          <cell r="D31">
            <v>733031420</v>
          </cell>
        </row>
        <row r="32">
          <cell r="B32">
            <v>733031420</v>
          </cell>
          <cell r="D32">
            <v>733031420</v>
          </cell>
        </row>
        <row r="33">
          <cell r="B33">
            <v>49842552</v>
          </cell>
          <cell r="D33">
            <v>49842552</v>
          </cell>
        </row>
        <row r="34">
          <cell r="B34">
            <v>129096113</v>
          </cell>
          <cell r="D34">
            <v>123742090</v>
          </cell>
        </row>
        <row r="35">
          <cell r="B35">
            <v>880284566</v>
          </cell>
          <cell r="D35">
            <v>500856517</v>
          </cell>
        </row>
        <row r="36">
          <cell r="B36">
            <v>15771718</v>
          </cell>
          <cell r="D36">
            <v>67989329</v>
          </cell>
        </row>
        <row r="37">
          <cell r="B37">
            <v>1555719586</v>
          </cell>
          <cell r="D37">
            <v>1365093723</v>
          </cell>
        </row>
        <row r="38">
          <cell r="B38">
            <v>3363745955</v>
          </cell>
          <cell r="D38">
            <v>2840555631</v>
          </cell>
        </row>
        <row r="41">
          <cell r="B41">
            <v>360971263</v>
          </cell>
          <cell r="D41">
            <v>377145085</v>
          </cell>
        </row>
        <row r="42">
          <cell r="B42">
            <v>112780064</v>
          </cell>
          <cell r="D42">
            <v>134646225</v>
          </cell>
        </row>
        <row r="43">
          <cell r="B43">
            <v>134682651</v>
          </cell>
          <cell r="D43">
            <v>53927679</v>
          </cell>
        </row>
        <row r="44">
          <cell r="B44">
            <v>63711459</v>
          </cell>
          <cell r="D44">
            <v>52411509</v>
          </cell>
        </row>
        <row r="45">
          <cell r="B45">
            <v>672145437</v>
          </cell>
          <cell r="D45">
            <v>618130498</v>
          </cell>
        </row>
        <row r="48">
          <cell r="B48">
            <v>416739399</v>
          </cell>
          <cell r="D48">
            <v>506033380</v>
          </cell>
        </row>
        <row r="49">
          <cell r="B49">
            <v>2109562</v>
          </cell>
          <cell r="D49"/>
        </row>
        <row r="50">
          <cell r="B50">
            <v>9408618</v>
          </cell>
          <cell r="D50">
            <v>8211423</v>
          </cell>
        </row>
        <row r="51">
          <cell r="B51">
            <v>142071320</v>
          </cell>
          <cell r="D51">
            <v>187399581</v>
          </cell>
        </row>
        <row r="52">
          <cell r="B52">
            <v>70009687</v>
          </cell>
          <cell r="D52">
            <v>64370924</v>
          </cell>
        </row>
        <row r="53">
          <cell r="B53">
            <v>29246034</v>
          </cell>
          <cell r="D53">
            <v>38839985</v>
          </cell>
        </row>
        <row r="54">
          <cell r="B54">
            <v>9112102</v>
          </cell>
          <cell r="D54">
            <v>2065514</v>
          </cell>
        </row>
        <row r="55">
          <cell r="B55">
            <v>678696722</v>
          </cell>
          <cell r="D55">
            <v>806920807</v>
          </cell>
        </row>
        <row r="56">
          <cell r="B56">
            <v>1350842159</v>
          </cell>
          <cell r="D56">
            <v>1425051305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6">
          <cell r="B6">
            <v>3425874123</v>
          </cell>
        </row>
        <row r="7">
          <cell r="B7">
            <v>24861722.740000006</v>
          </cell>
        </row>
        <row r="8">
          <cell r="B8">
            <v>81500833</v>
          </cell>
        </row>
        <row r="9">
          <cell r="B9">
            <v>0</v>
          </cell>
        </row>
        <row r="10">
          <cell r="B10">
            <v>4219123.0199999996</v>
          </cell>
        </row>
        <row r="14">
          <cell r="B14">
            <v>38607203</v>
          </cell>
        </row>
        <row r="15">
          <cell r="B15">
            <v>715565268</v>
          </cell>
        </row>
        <row r="16">
          <cell r="B16"/>
        </row>
        <row r="17">
          <cell r="B17">
            <v>491845736</v>
          </cell>
        </row>
        <row r="18">
          <cell r="B18">
            <v>0</v>
          </cell>
        </row>
        <row r="26">
          <cell r="B26">
            <v>733031420</v>
          </cell>
        </row>
        <row r="27">
          <cell r="B27">
            <v>733031420</v>
          </cell>
        </row>
        <row r="28">
          <cell r="B28">
            <v>49842552</v>
          </cell>
        </row>
        <row r="29">
          <cell r="B29">
            <v>129096113</v>
          </cell>
        </row>
        <row r="30">
          <cell r="B30">
            <v>900537380</v>
          </cell>
        </row>
        <row r="31">
          <cell r="B31">
            <v>15771718</v>
          </cell>
        </row>
        <row r="32">
          <cell r="B32">
            <v>1532342839</v>
          </cell>
        </row>
        <row r="36">
          <cell r="B36">
            <v>296654746</v>
          </cell>
        </row>
        <row r="37">
          <cell r="B37">
            <v>118211989</v>
          </cell>
        </row>
        <row r="38">
          <cell r="B38">
            <v>135061879</v>
          </cell>
        </row>
        <row r="39">
          <cell r="B39">
            <v>63711459</v>
          </cell>
        </row>
        <row r="43">
          <cell r="B43">
            <v>456445081.49000013</v>
          </cell>
        </row>
        <row r="44">
          <cell r="B44">
            <v>4219123</v>
          </cell>
        </row>
        <row r="45">
          <cell r="B45">
            <v>9158283</v>
          </cell>
        </row>
        <row r="46">
          <cell r="B46">
            <v>154771075</v>
          </cell>
        </row>
        <row r="47">
          <cell r="B47">
            <v>70014590</v>
          </cell>
        </row>
        <row r="48">
          <cell r="B48">
            <v>99656613</v>
          </cell>
        </row>
        <row r="49">
          <cell r="B49">
            <v>13947149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N 2020"/>
      <sheetName val="FEB 2020"/>
      <sheetName val="CUM 2 LUNI 2020"/>
      <sheetName val="MAR 2020"/>
      <sheetName val="TRIM I 2020"/>
      <sheetName val="APR 2020"/>
      <sheetName val="CUM 4 LUNI 2020"/>
      <sheetName val="MAI 2020"/>
      <sheetName val="CUM 5 LUNI 2020"/>
      <sheetName val="IUNIE 2020"/>
      <sheetName val="CUM SEM I 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">
          <cell r="B7">
            <v>507257553</v>
          </cell>
          <cell r="C7">
            <v>552137239.63999999</v>
          </cell>
        </row>
        <row r="8">
          <cell r="B8">
            <v>392468578</v>
          </cell>
          <cell r="C8">
            <v>327756707.49000001</v>
          </cell>
        </row>
        <row r="9">
          <cell r="B9">
            <v>166063550</v>
          </cell>
          <cell r="C9">
            <v>279929534.48000002</v>
          </cell>
        </row>
        <row r="10">
          <cell r="B10">
            <v>24171586</v>
          </cell>
          <cell r="C10">
            <v>24174290.870000001</v>
          </cell>
        </row>
        <row r="11">
          <cell r="B11">
            <v>1089961267</v>
          </cell>
          <cell r="C11">
            <v>1183997772.48</v>
          </cell>
        </row>
        <row r="14">
          <cell r="B14">
            <v>-142897404</v>
          </cell>
          <cell r="C14">
            <v>-179816431.69</v>
          </cell>
        </row>
        <row r="15">
          <cell r="B15">
            <v>-166063549</v>
          </cell>
          <cell r="C15">
            <v>-279929533.82999998</v>
          </cell>
        </row>
        <row r="16">
          <cell r="B16">
            <v>-298215617</v>
          </cell>
          <cell r="C16">
            <v>-353130524.45999998</v>
          </cell>
        </row>
        <row r="17">
          <cell r="B17">
            <v>-136112089</v>
          </cell>
          <cell r="C17">
            <v>-142002636.38</v>
          </cell>
        </row>
        <row r="18">
          <cell r="B18">
            <v>-108327500</v>
          </cell>
          <cell r="C18">
            <v>-102877591.76000001</v>
          </cell>
        </row>
        <row r="19">
          <cell r="B19">
            <v>-36676690</v>
          </cell>
          <cell r="C19">
            <v>-44309014.869999997</v>
          </cell>
        </row>
        <row r="20">
          <cell r="B20">
            <v>-3380317</v>
          </cell>
          <cell r="C20">
            <v>-3377131.44</v>
          </cell>
        </row>
        <row r="21">
          <cell r="B21">
            <v>-53146522</v>
          </cell>
          <cell r="C21">
            <v>-38970994.090000004</v>
          </cell>
        </row>
        <row r="22">
          <cell r="B22">
            <v>-944819688</v>
          </cell>
          <cell r="C22">
            <v>-1144413858.52</v>
          </cell>
        </row>
        <row r="26">
          <cell r="B26">
            <v>4948338</v>
          </cell>
          <cell r="C26">
            <v>5759948.0499999998</v>
          </cell>
        </row>
        <row r="27">
          <cell r="B27">
            <v>-6853084</v>
          </cell>
          <cell r="C27">
            <v>-10180702.073999999</v>
          </cell>
        </row>
        <row r="28">
          <cell r="C28">
            <v>-4420754.0239999993</v>
          </cell>
        </row>
        <row r="32">
          <cell r="B32">
            <v>-30575830</v>
          </cell>
          <cell r="C32">
            <v>-7111043.8799999999</v>
          </cell>
        </row>
        <row r="33">
          <cell r="B33">
            <v>2846377</v>
          </cell>
          <cell r="C33">
            <v>2172737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P MARTIE 2020-2019"/>
      <sheetName val="CPP FEB 2020-2019"/>
      <sheetName val="CPP IAN 2020-2019"/>
      <sheetName val="TRIM I 2020-2019"/>
    </sheetNames>
    <sheetDataSet>
      <sheetData sheetId="0"/>
      <sheetData sheetId="1"/>
      <sheetData sheetId="2"/>
      <sheetData sheetId="3">
        <row r="6">
          <cell r="B6">
            <v>280971716.44</v>
          </cell>
        </row>
        <row r="7">
          <cell r="B7">
            <v>214828510.19999999</v>
          </cell>
        </row>
        <row r="8">
          <cell r="B8">
            <v>97519312.680000007</v>
          </cell>
        </row>
        <row r="9">
          <cell r="B9">
            <v>9523600.1699999999</v>
          </cell>
        </row>
        <row r="13">
          <cell r="B13">
            <v>-81344578.180000007</v>
          </cell>
        </row>
        <row r="14">
          <cell r="B14">
            <v>-97519312.040000007</v>
          </cell>
        </row>
        <row r="15">
          <cell r="B15">
            <v>-165933307.83000001</v>
          </cell>
        </row>
        <row r="16">
          <cell r="B16">
            <v>-68455275.209999993</v>
          </cell>
        </row>
        <row r="17">
          <cell r="B17">
            <v>-51873444.270000003</v>
          </cell>
        </row>
        <row r="18">
          <cell r="B18">
            <v>-15898583.300000001</v>
          </cell>
        </row>
        <row r="19">
          <cell r="B19">
            <v>-1683650.36</v>
          </cell>
        </row>
        <row r="20">
          <cell r="B20">
            <v>-26111732.18</v>
          </cell>
        </row>
        <row r="25">
          <cell r="B25">
            <v>2545824.11</v>
          </cell>
        </row>
        <row r="26">
          <cell r="B26">
            <v>-4132849.68</v>
          </cell>
        </row>
        <row r="31">
          <cell r="B31">
            <v>-17705438.57</v>
          </cell>
        </row>
        <row r="32">
          <cell r="B32">
            <v>2465961.5099999998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56"/>
  <sheetViews>
    <sheetView tabSelected="1" topLeftCell="B24" workbookViewId="0">
      <selection activeCell="D25" sqref="D25"/>
    </sheetView>
  </sheetViews>
  <sheetFormatPr defaultRowHeight="15" x14ac:dyDescent="0.25"/>
  <cols>
    <col min="1" max="1" width="37.42578125" bestFit="1" customWidth="1"/>
    <col min="2" max="2" width="47.85546875" bestFit="1" customWidth="1"/>
    <col min="3" max="3" width="12.5703125" customWidth="1"/>
    <col min="4" max="4" width="12.85546875" customWidth="1"/>
    <col min="5" max="5" width="12.7109375" style="35" customWidth="1"/>
    <col min="6" max="6" width="12.7109375" style="26" bestFit="1" customWidth="1"/>
    <col min="7" max="8" width="12.7109375" customWidth="1"/>
    <col min="11" max="11" width="10.85546875" bestFit="1" customWidth="1"/>
  </cols>
  <sheetData>
    <row r="2" spans="1:12" x14ac:dyDescent="0.25">
      <c r="A2" s="27" t="s">
        <v>133</v>
      </c>
      <c r="B2" s="27" t="s">
        <v>134</v>
      </c>
      <c r="C2" s="27"/>
      <c r="D2" s="27"/>
    </row>
    <row r="4" spans="1:12" x14ac:dyDescent="0.25">
      <c r="A4" s="1" t="s">
        <v>107</v>
      </c>
      <c r="B4" s="1" t="s">
        <v>0</v>
      </c>
      <c r="C4" s="46">
        <v>44012</v>
      </c>
      <c r="D4" s="46">
        <v>43646</v>
      </c>
      <c r="E4" s="36">
        <v>43921</v>
      </c>
      <c r="F4" s="29">
        <v>43555</v>
      </c>
      <c r="G4" s="29">
        <v>43830</v>
      </c>
      <c r="H4" s="29">
        <v>43465</v>
      </c>
    </row>
    <row r="5" spans="1:12" x14ac:dyDescent="0.25">
      <c r="A5" s="1" t="s">
        <v>106</v>
      </c>
      <c r="B5" s="1" t="s">
        <v>1</v>
      </c>
      <c r="C5" s="1"/>
      <c r="D5" s="1"/>
      <c r="E5" s="30"/>
      <c r="F5" s="23"/>
      <c r="G5" s="2"/>
      <c r="H5" s="2"/>
      <c r="J5" s="31"/>
      <c r="K5" s="31"/>
    </row>
    <row r="6" spans="1:12" x14ac:dyDescent="0.25">
      <c r="A6" s="1" t="s">
        <v>67</v>
      </c>
      <c r="B6" s="1" t="s">
        <v>2</v>
      </c>
      <c r="C6" s="1"/>
      <c r="D6" s="1"/>
      <c r="E6" s="30"/>
      <c r="F6" s="23"/>
      <c r="G6" s="2"/>
      <c r="H6" s="2"/>
      <c r="J6" s="31"/>
      <c r="K6" s="31"/>
    </row>
    <row r="7" spans="1:12" x14ac:dyDescent="0.25">
      <c r="A7" s="1" t="s">
        <v>68</v>
      </c>
      <c r="B7" s="1" t="s">
        <v>3</v>
      </c>
      <c r="C7" s="1"/>
      <c r="D7" s="1"/>
      <c r="E7" s="30"/>
      <c r="F7" s="23"/>
      <c r="G7" s="2"/>
      <c r="H7" s="2"/>
      <c r="J7" s="31"/>
      <c r="K7" s="31"/>
    </row>
    <row r="8" spans="1:12" x14ac:dyDescent="0.25">
      <c r="A8" s="2" t="s">
        <v>69</v>
      </c>
      <c r="B8" s="2" t="s">
        <v>4</v>
      </c>
      <c r="C8" s="37">
        <f>'[1]fara zecimale'!B12</f>
        <v>3429054978</v>
      </c>
      <c r="D8" s="37">
        <f>'[1]fara zecimale'!D12</f>
        <v>2943543479</v>
      </c>
      <c r="E8" s="37">
        <f>[2]Sheet1!B6</f>
        <v>3425874123</v>
      </c>
      <c r="F8" s="24">
        <v>2952479108.0799994</v>
      </c>
      <c r="G8" s="4">
        <v>3439577805</v>
      </c>
      <c r="H8" s="4">
        <v>2988303101</v>
      </c>
      <c r="J8" s="31"/>
      <c r="K8" s="33"/>
      <c r="L8" s="33"/>
    </row>
    <row r="9" spans="1:12" x14ac:dyDescent="0.25">
      <c r="A9" s="2" t="s">
        <v>70</v>
      </c>
      <c r="B9" s="2" t="s">
        <v>5</v>
      </c>
      <c r="C9" s="37">
        <f>'[1]fara zecimale'!B13</f>
        <v>27431013</v>
      </c>
      <c r="D9" s="37">
        <f>'[1]fara zecimale'!D13</f>
        <v>33040046</v>
      </c>
      <c r="E9" s="37">
        <f>[2]Sheet1!B7</f>
        <v>24861722.740000006</v>
      </c>
      <c r="F9" s="24">
        <v>34743502.55999998</v>
      </c>
      <c r="G9" s="4">
        <v>23437440</v>
      </c>
      <c r="H9" s="4">
        <v>22752925</v>
      </c>
      <c r="J9" s="31"/>
      <c r="K9" s="33"/>
      <c r="L9" s="33"/>
    </row>
    <row r="10" spans="1:12" x14ac:dyDescent="0.25">
      <c r="A10" s="2" t="s">
        <v>71</v>
      </c>
      <c r="B10" s="2" t="s">
        <v>6</v>
      </c>
      <c r="C10" s="37">
        <f>'[1]fara zecimale'!B14</f>
        <v>81742973</v>
      </c>
      <c r="D10" s="37">
        <f>'[1]fara zecimale'!D14</f>
        <v>80245910</v>
      </c>
      <c r="E10" s="37">
        <f>[2]Sheet1!B8</f>
        <v>81500833</v>
      </c>
      <c r="F10" s="24">
        <v>80245909.900000006</v>
      </c>
      <c r="G10" s="4">
        <v>81500833</v>
      </c>
      <c r="H10" s="4">
        <v>80245910</v>
      </c>
      <c r="J10" s="31"/>
      <c r="K10" s="33"/>
      <c r="L10" s="33"/>
    </row>
    <row r="11" spans="1:12" x14ac:dyDescent="0.25">
      <c r="A11" s="2" t="s">
        <v>68</v>
      </c>
      <c r="B11" s="2" t="s">
        <v>7</v>
      </c>
      <c r="C11" s="37">
        <v>0</v>
      </c>
      <c r="D11" s="37">
        <v>0</v>
      </c>
      <c r="E11" s="37">
        <f>[2]Sheet1!B9</f>
        <v>0</v>
      </c>
      <c r="F11" s="24">
        <v>0</v>
      </c>
      <c r="G11" s="4">
        <v>0</v>
      </c>
      <c r="H11" s="4">
        <v>0</v>
      </c>
      <c r="J11" s="31"/>
      <c r="K11" s="33"/>
      <c r="L11" s="33"/>
    </row>
    <row r="12" spans="1:12" ht="30" x14ac:dyDescent="0.25">
      <c r="A12" s="34" t="s">
        <v>137</v>
      </c>
      <c r="B12" s="34" t="s">
        <v>135</v>
      </c>
      <c r="C12" s="37">
        <f>'[1]fara zecimale'!$B$15</f>
        <v>2109562</v>
      </c>
      <c r="D12" s="37">
        <f>'[1]fara zecimale'!$D$15</f>
        <v>0</v>
      </c>
      <c r="E12" s="37">
        <f>[2]Sheet1!B10</f>
        <v>4219123.0199999996</v>
      </c>
      <c r="F12" s="24"/>
      <c r="G12" s="4">
        <v>6328685</v>
      </c>
      <c r="H12" s="4"/>
      <c r="J12" s="31"/>
      <c r="K12" s="33"/>
      <c r="L12" s="33"/>
    </row>
    <row r="13" spans="1:12" x14ac:dyDescent="0.25">
      <c r="A13" s="5" t="s">
        <v>72</v>
      </c>
      <c r="B13" s="5" t="s">
        <v>8</v>
      </c>
      <c r="C13" s="38">
        <f>SUM(C8:C12)</f>
        <v>3540338526</v>
      </c>
      <c r="D13" s="38">
        <f>SUM(D8:D12)</f>
        <v>3056829435</v>
      </c>
      <c r="E13" s="38">
        <f>SUM(E8:E12)</f>
        <v>3536455801.7599998</v>
      </c>
      <c r="F13" s="6">
        <f>SUM(F8:F11)</f>
        <v>3067468520.5399995</v>
      </c>
      <c r="G13" s="6">
        <f>SUM(G8:G12)</f>
        <v>3550844763</v>
      </c>
      <c r="H13" s="6">
        <f t="shared" ref="G13:H13" si="0">SUM(H8:H11)</f>
        <v>3091301936</v>
      </c>
      <c r="J13" s="31"/>
      <c r="K13" s="33"/>
      <c r="L13" s="33"/>
    </row>
    <row r="14" spans="1:12" x14ac:dyDescent="0.25">
      <c r="A14" s="1"/>
      <c r="B14" s="1"/>
      <c r="C14" s="1"/>
      <c r="D14" s="1"/>
      <c r="E14" s="37"/>
      <c r="F14" s="24"/>
      <c r="G14" s="7"/>
      <c r="H14" s="7"/>
      <c r="J14" s="31"/>
      <c r="K14" s="33"/>
      <c r="L14" s="33"/>
    </row>
    <row r="15" spans="1:12" x14ac:dyDescent="0.25">
      <c r="A15" s="1" t="s">
        <v>73</v>
      </c>
      <c r="B15" s="1" t="s">
        <v>9</v>
      </c>
      <c r="C15" s="1"/>
      <c r="D15" s="1"/>
      <c r="E15" s="37"/>
      <c r="F15" s="24"/>
      <c r="G15" s="7"/>
      <c r="H15" s="7"/>
      <c r="J15" s="31"/>
      <c r="K15" s="33"/>
      <c r="L15" s="33"/>
    </row>
    <row r="16" spans="1:12" x14ac:dyDescent="0.25">
      <c r="A16" s="8" t="s">
        <v>74</v>
      </c>
      <c r="B16" s="8" t="s">
        <v>10</v>
      </c>
      <c r="C16" s="37">
        <f>'[1]fara zecimale'!B19</f>
        <v>41520979</v>
      </c>
      <c r="D16" s="37">
        <f>'[1]fara zecimale'!D19</f>
        <v>39468717</v>
      </c>
      <c r="E16" s="37">
        <f>[2]Sheet1!B14</f>
        <v>38607203</v>
      </c>
      <c r="F16" s="24">
        <v>34920735.439999998</v>
      </c>
      <c r="G16" s="9">
        <v>37519731</v>
      </c>
      <c r="H16" s="9">
        <v>34768678</v>
      </c>
      <c r="J16" s="31"/>
      <c r="K16" s="33"/>
      <c r="L16" s="33"/>
    </row>
    <row r="17" spans="1:12" x14ac:dyDescent="0.25">
      <c r="A17" s="2" t="s">
        <v>75</v>
      </c>
      <c r="B17" s="2" t="s">
        <v>11</v>
      </c>
      <c r="C17" s="37">
        <f>'[1]fara zecimale'!B20</f>
        <v>612647311</v>
      </c>
      <c r="D17" s="37">
        <f>'[1]fara zecimale'!D20</f>
        <v>822717439</v>
      </c>
      <c r="E17" s="37">
        <f>[2]Sheet1!B15</f>
        <v>715565268</v>
      </c>
      <c r="F17" s="24">
        <v>876229577.31999993</v>
      </c>
      <c r="G17" s="4">
        <v>706350248</v>
      </c>
      <c r="H17" s="4">
        <v>1063594025</v>
      </c>
      <c r="J17" s="31"/>
      <c r="K17" s="33"/>
      <c r="L17" s="33"/>
    </row>
    <row r="18" spans="1:12" x14ac:dyDescent="0.25">
      <c r="A18" s="2" t="s">
        <v>76</v>
      </c>
      <c r="B18" s="2" t="s">
        <v>12</v>
      </c>
      <c r="C18" s="37">
        <f>'[1]fara zecimale'!B21</f>
        <v>92000000</v>
      </c>
      <c r="D18" s="37">
        <f>'[1]fara zecimale'!D21</f>
        <v>50000000</v>
      </c>
      <c r="E18" s="37">
        <f>[2]Sheet1!B16</f>
        <v>0</v>
      </c>
      <c r="F18" s="24">
        <v>0</v>
      </c>
      <c r="G18" s="4">
        <v>85000000</v>
      </c>
      <c r="H18" s="4">
        <v>0</v>
      </c>
      <c r="J18" s="31"/>
      <c r="K18" s="33"/>
      <c r="L18" s="33"/>
    </row>
    <row r="19" spans="1:12" x14ac:dyDescent="0.25">
      <c r="A19" s="2" t="s">
        <v>77</v>
      </c>
      <c r="B19" s="2" t="s">
        <v>13</v>
      </c>
      <c r="C19" s="37">
        <f>'[1]fara zecimale'!B22</f>
        <v>428081298</v>
      </c>
      <c r="D19" s="37">
        <f>'[1]fara zecimale'!D22</f>
        <v>296591345</v>
      </c>
      <c r="E19" s="37">
        <f>[2]Sheet1!B17</f>
        <v>491845736</v>
      </c>
      <c r="F19" s="24">
        <v>177588790.55999997</v>
      </c>
      <c r="G19" s="4">
        <v>320768647</v>
      </c>
      <c r="H19" s="4">
        <v>482158679</v>
      </c>
      <c r="J19" s="31"/>
      <c r="K19" s="33"/>
      <c r="L19" s="33"/>
    </row>
    <row r="20" spans="1:12" x14ac:dyDescent="0.25">
      <c r="A20" s="2" t="s">
        <v>78</v>
      </c>
      <c r="B20" s="2" t="s">
        <v>14</v>
      </c>
      <c r="C20" s="37">
        <f>'[1]fara zecimale'!B23</f>
        <v>0</v>
      </c>
      <c r="D20" s="37">
        <f>'[1]fara zecimale'!D23</f>
        <v>0</v>
      </c>
      <c r="E20" s="37">
        <f>[2]Sheet1!B18</f>
        <v>0</v>
      </c>
      <c r="F20" s="24">
        <v>0</v>
      </c>
      <c r="G20" s="4">
        <v>0</v>
      </c>
      <c r="H20" s="4">
        <v>0</v>
      </c>
      <c r="J20" s="31"/>
      <c r="K20" s="33"/>
      <c r="L20" s="33"/>
    </row>
    <row r="21" spans="1:12" x14ac:dyDescent="0.25">
      <c r="A21" s="1" t="s">
        <v>79</v>
      </c>
      <c r="B21" s="1" t="s">
        <v>15</v>
      </c>
      <c r="C21" s="38">
        <f>'[1]fara zecimale'!B24</f>
        <v>1174249588</v>
      </c>
      <c r="D21" s="38">
        <f>'[1]fara zecimale'!D24</f>
        <v>1208777501</v>
      </c>
      <c r="E21" s="38">
        <f>SUM(E16:E20)</f>
        <v>1246018207</v>
      </c>
      <c r="F21" s="6">
        <f>SUM(F16:F20)</f>
        <v>1088739103.3199999</v>
      </c>
      <c r="G21" s="10">
        <f t="shared" ref="G21:H21" si="1">SUM(G16:G20)</f>
        <v>1149638626</v>
      </c>
      <c r="H21" s="10">
        <f t="shared" si="1"/>
        <v>1580521382</v>
      </c>
      <c r="J21" s="31"/>
      <c r="K21" s="33"/>
      <c r="L21" s="33"/>
    </row>
    <row r="22" spans="1:12" x14ac:dyDescent="0.25">
      <c r="A22" s="2"/>
      <c r="B22" s="2" t="s">
        <v>16</v>
      </c>
      <c r="C22" s="2"/>
      <c r="D22" s="37">
        <f>'[1]fara zecimale'!D25</f>
        <v>0</v>
      </c>
      <c r="E22" s="37"/>
      <c r="F22" s="24"/>
      <c r="G22" s="4"/>
      <c r="H22" s="4"/>
      <c r="J22" s="31"/>
      <c r="K22" s="33"/>
      <c r="L22" s="33"/>
    </row>
    <row r="23" spans="1:12" x14ac:dyDescent="0.25">
      <c r="A23" s="1" t="s">
        <v>80</v>
      </c>
      <c r="B23" s="1" t="s">
        <v>17</v>
      </c>
      <c r="C23" s="39">
        <f t="shared" ref="C23:F23" si="2">C13+C21</f>
        <v>4714588114</v>
      </c>
      <c r="D23" s="39">
        <f>'[1]fara zecimale'!D26</f>
        <v>4265606936</v>
      </c>
      <c r="E23" s="39">
        <f t="shared" si="2"/>
        <v>4782474008.7600002</v>
      </c>
      <c r="F23" s="10">
        <f t="shared" si="2"/>
        <v>4156207623.8599997</v>
      </c>
      <c r="G23" s="10">
        <f t="shared" ref="G23:H23" si="3">G13+G21</f>
        <v>4700483389</v>
      </c>
      <c r="H23" s="10">
        <f t="shared" si="3"/>
        <v>4671823318</v>
      </c>
      <c r="J23" s="31"/>
      <c r="K23" s="33"/>
      <c r="L23" s="33"/>
    </row>
    <row r="24" spans="1:12" x14ac:dyDescent="0.25">
      <c r="A24" s="2"/>
      <c r="B24" s="2" t="s">
        <v>16</v>
      </c>
      <c r="C24" s="2"/>
      <c r="D24" s="2"/>
      <c r="E24" s="37"/>
      <c r="F24" s="24"/>
      <c r="G24" s="4"/>
      <c r="H24" s="4"/>
      <c r="J24" s="31"/>
      <c r="K24" s="33"/>
      <c r="L24" s="33"/>
    </row>
    <row r="25" spans="1:12" x14ac:dyDescent="0.25">
      <c r="A25" s="2"/>
      <c r="B25" s="2"/>
      <c r="C25" s="2"/>
      <c r="D25" s="2"/>
      <c r="E25" s="37"/>
      <c r="F25" s="24"/>
      <c r="G25" s="4"/>
      <c r="H25" s="4"/>
      <c r="J25" s="31"/>
      <c r="K25" s="33"/>
      <c r="L25" s="33"/>
    </row>
    <row r="26" spans="1:12" x14ac:dyDescent="0.25">
      <c r="A26" s="1" t="s">
        <v>81</v>
      </c>
      <c r="B26" s="1" t="s">
        <v>18</v>
      </c>
      <c r="C26" s="1"/>
      <c r="D26" s="1"/>
      <c r="E26" s="37"/>
      <c r="F26" s="24"/>
      <c r="G26" s="7"/>
      <c r="H26" s="7"/>
      <c r="J26" s="31"/>
      <c r="K26" s="33"/>
      <c r="L26" s="33"/>
    </row>
    <row r="27" spans="1:12" x14ac:dyDescent="0.25">
      <c r="A27" s="1" t="s">
        <v>82</v>
      </c>
      <c r="B27" s="1" t="s">
        <v>19</v>
      </c>
      <c r="C27" s="1"/>
      <c r="D27" s="1"/>
      <c r="E27" s="37"/>
      <c r="F27" s="24"/>
      <c r="G27" s="7"/>
      <c r="H27" s="7"/>
      <c r="J27" s="31"/>
      <c r="K27" s="33"/>
      <c r="L27" s="33"/>
    </row>
    <row r="28" spans="1:12" x14ac:dyDescent="0.25">
      <c r="A28" s="2" t="s">
        <v>83</v>
      </c>
      <c r="B28" s="2" t="s">
        <v>20</v>
      </c>
      <c r="C28" s="37">
        <f>'[1]fara zecimale'!B31</f>
        <v>733031420</v>
      </c>
      <c r="D28" s="37">
        <f>'[1]fara zecimale'!D31</f>
        <v>733031420</v>
      </c>
      <c r="E28" s="37">
        <f>[2]Sheet1!B26</f>
        <v>733031420</v>
      </c>
      <c r="F28" s="24">
        <v>733031420</v>
      </c>
      <c r="G28" s="4">
        <v>733031420</v>
      </c>
      <c r="H28" s="4">
        <v>733031420</v>
      </c>
      <c r="J28" s="31"/>
      <c r="K28" s="33"/>
      <c r="L28" s="33"/>
    </row>
    <row r="29" spans="1:12" x14ac:dyDescent="0.25">
      <c r="A29" s="2" t="s">
        <v>84</v>
      </c>
      <c r="B29" s="2" t="s">
        <v>21</v>
      </c>
      <c r="C29" s="37">
        <f>'[1]fara zecimale'!B32</f>
        <v>733031420</v>
      </c>
      <c r="D29" s="37">
        <f>'[1]fara zecimale'!D32</f>
        <v>733031420</v>
      </c>
      <c r="E29" s="37">
        <f>[2]Sheet1!B27</f>
        <v>733031420</v>
      </c>
      <c r="F29" s="24">
        <v>733031420</v>
      </c>
      <c r="G29" s="4">
        <v>733031420</v>
      </c>
      <c r="H29" s="4">
        <v>733031420</v>
      </c>
      <c r="J29" s="31"/>
      <c r="K29" s="33"/>
      <c r="L29" s="33"/>
    </row>
    <row r="30" spans="1:12" x14ac:dyDescent="0.25">
      <c r="A30" s="2" t="s">
        <v>85</v>
      </c>
      <c r="B30" s="2" t="s">
        <v>22</v>
      </c>
      <c r="C30" s="37">
        <f>'[1]fara zecimale'!B33</f>
        <v>49842552</v>
      </c>
      <c r="D30" s="37">
        <f>'[1]fara zecimale'!D33</f>
        <v>49842552</v>
      </c>
      <c r="E30" s="37">
        <f>[2]Sheet1!B28</f>
        <v>49842552</v>
      </c>
      <c r="F30" s="24">
        <v>49842552</v>
      </c>
      <c r="G30" s="4">
        <v>49842552</v>
      </c>
      <c r="H30" s="4">
        <v>49842552</v>
      </c>
      <c r="J30" s="31"/>
      <c r="K30" s="33"/>
      <c r="L30" s="33"/>
    </row>
    <row r="31" spans="1:12" x14ac:dyDescent="0.25">
      <c r="A31" s="11" t="s">
        <v>86</v>
      </c>
      <c r="B31" s="11" t="s">
        <v>23</v>
      </c>
      <c r="C31" s="37">
        <f>'[1]fara zecimale'!B34</f>
        <v>129096113</v>
      </c>
      <c r="D31" s="37">
        <f>'[1]fara zecimale'!D34</f>
        <v>123742090</v>
      </c>
      <c r="E31" s="37">
        <f>[2]Sheet1!B29</f>
        <v>129096113</v>
      </c>
      <c r="F31" s="24">
        <v>123742089.70999999</v>
      </c>
      <c r="G31" s="3">
        <v>129096113</v>
      </c>
      <c r="H31" s="3">
        <v>123742090</v>
      </c>
      <c r="J31" s="31"/>
      <c r="K31" s="33"/>
      <c r="L31" s="33"/>
    </row>
    <row r="32" spans="1:12" x14ac:dyDescent="0.25">
      <c r="A32" s="11" t="s">
        <v>87</v>
      </c>
      <c r="B32" s="11" t="s">
        <v>24</v>
      </c>
      <c r="C32" s="37">
        <f>'[1]fara zecimale'!B35</f>
        <v>880284566</v>
      </c>
      <c r="D32" s="37">
        <f>'[1]fara zecimale'!D35</f>
        <v>500856517</v>
      </c>
      <c r="E32" s="37">
        <f>[2]Sheet1!B30</f>
        <v>900537380</v>
      </c>
      <c r="F32" s="24">
        <v>511469504.66000003</v>
      </c>
      <c r="G32" s="3">
        <v>922454926</v>
      </c>
      <c r="H32" s="3">
        <v>522585647</v>
      </c>
      <c r="J32" s="31"/>
      <c r="K32" s="33"/>
      <c r="L32" s="33"/>
    </row>
    <row r="33" spans="1:12" x14ac:dyDescent="0.25">
      <c r="A33" s="2" t="s">
        <v>88</v>
      </c>
      <c r="B33" s="2" t="s">
        <v>25</v>
      </c>
      <c r="C33" s="37">
        <f>'[1]fara zecimale'!B36</f>
        <v>15771718</v>
      </c>
      <c r="D33" s="37">
        <f>'[1]fara zecimale'!D36</f>
        <v>67989329</v>
      </c>
      <c r="E33" s="37">
        <f>[2]Sheet1!B31</f>
        <v>15771718</v>
      </c>
      <c r="F33" s="24">
        <v>66927859</v>
      </c>
      <c r="G33" s="4">
        <v>15771718</v>
      </c>
      <c r="H33" s="4">
        <v>66664045</v>
      </c>
      <c r="J33" s="31"/>
      <c r="K33" s="33"/>
      <c r="L33" s="33"/>
    </row>
    <row r="34" spans="1:12" x14ac:dyDescent="0.25">
      <c r="A34" s="8" t="s">
        <v>89</v>
      </c>
      <c r="B34" s="8" t="s">
        <v>26</v>
      </c>
      <c r="C34" s="37">
        <f>'[1]fara zecimale'!B37</f>
        <v>1555719586</v>
      </c>
      <c r="D34" s="37">
        <f>'[1]fara zecimale'!D37</f>
        <v>1365093723</v>
      </c>
      <c r="E34" s="37">
        <f>[2]Sheet1!B32</f>
        <v>1532342839</v>
      </c>
      <c r="F34" s="24">
        <v>1362250416.7399998</v>
      </c>
      <c r="G34" s="9">
        <v>1433931608</v>
      </c>
      <c r="H34" s="9">
        <v>1313139735</v>
      </c>
      <c r="J34" s="31"/>
      <c r="K34" s="33"/>
      <c r="L34" s="33"/>
    </row>
    <row r="35" spans="1:12" x14ac:dyDescent="0.25">
      <c r="A35" s="1" t="s">
        <v>90</v>
      </c>
      <c r="B35" s="1" t="s">
        <v>27</v>
      </c>
      <c r="C35" s="38">
        <f>'[1]fara zecimale'!B38</f>
        <v>3363745955</v>
      </c>
      <c r="D35" s="38">
        <f>'[1]fara zecimale'!D38</f>
        <v>2840555631</v>
      </c>
      <c r="E35" s="38">
        <f t="shared" ref="E35:F35" si="4">SUM(E29:E34)</f>
        <v>3360622022</v>
      </c>
      <c r="F35" s="6">
        <f t="shared" si="4"/>
        <v>2847263842.1099997</v>
      </c>
      <c r="G35" s="6">
        <f t="shared" ref="G35" si="5">SUM(G29:G34)</f>
        <v>3284128337</v>
      </c>
      <c r="H35" s="6">
        <f t="shared" ref="H35" si="6">SUM(H29:H34)</f>
        <v>2809005489</v>
      </c>
      <c r="J35" s="31"/>
      <c r="K35" s="33"/>
      <c r="L35" s="33"/>
    </row>
    <row r="36" spans="1:12" x14ac:dyDescent="0.25">
      <c r="A36" s="1"/>
      <c r="B36" s="1"/>
      <c r="C36" s="1"/>
      <c r="D36" s="1"/>
      <c r="E36" s="37"/>
      <c r="F36" s="24"/>
      <c r="G36" s="7"/>
      <c r="H36" s="7"/>
      <c r="J36" s="31"/>
      <c r="K36" s="33"/>
      <c r="L36" s="33"/>
    </row>
    <row r="37" spans="1:12" x14ac:dyDescent="0.25">
      <c r="A37" s="2" t="s">
        <v>91</v>
      </c>
      <c r="B37" s="2" t="s">
        <v>28</v>
      </c>
      <c r="C37" s="2"/>
      <c r="D37" s="2"/>
      <c r="E37" s="37"/>
      <c r="F37" s="24"/>
      <c r="G37" s="4"/>
      <c r="H37" s="4"/>
      <c r="J37" s="31"/>
      <c r="K37" s="33"/>
      <c r="L37" s="33"/>
    </row>
    <row r="38" spans="1:12" x14ac:dyDescent="0.25">
      <c r="A38" s="2" t="s">
        <v>92</v>
      </c>
      <c r="B38" s="2" t="s">
        <v>29</v>
      </c>
      <c r="C38" s="37">
        <f>'[1]fara zecimale'!B41</f>
        <v>360971263</v>
      </c>
      <c r="D38" s="37">
        <f>'[1]fara zecimale'!D41</f>
        <v>377145085</v>
      </c>
      <c r="E38" s="37">
        <f>[2]Sheet1!B36</f>
        <v>296654746</v>
      </c>
      <c r="F38" s="24">
        <v>381219258</v>
      </c>
      <c r="G38" s="4">
        <v>360641212</v>
      </c>
      <c r="H38" s="4">
        <v>411154678</v>
      </c>
      <c r="J38" s="31"/>
      <c r="K38" s="33"/>
      <c r="L38" s="33"/>
    </row>
    <row r="39" spans="1:12" x14ac:dyDescent="0.25">
      <c r="A39" s="2" t="s">
        <v>93</v>
      </c>
      <c r="B39" s="2" t="s">
        <v>30</v>
      </c>
      <c r="C39" s="37">
        <f>'[1]fara zecimale'!B42</f>
        <v>112780064</v>
      </c>
      <c r="D39" s="37">
        <f>'[1]fara zecimale'!D42</f>
        <v>134646225</v>
      </c>
      <c r="E39" s="37">
        <f>[2]Sheet1!B37</f>
        <v>118211989</v>
      </c>
      <c r="F39" s="24">
        <v>139644346</v>
      </c>
      <c r="G39" s="4">
        <v>122835499</v>
      </c>
      <c r="H39" s="4">
        <v>143866115</v>
      </c>
      <c r="J39" s="31"/>
      <c r="K39" s="33"/>
      <c r="L39" s="33"/>
    </row>
    <row r="40" spans="1:12" x14ac:dyDescent="0.25">
      <c r="A40" s="2" t="s">
        <v>94</v>
      </c>
      <c r="B40" s="2" t="s">
        <v>31</v>
      </c>
      <c r="C40" s="37">
        <f>'[1]fara zecimale'!B43</f>
        <v>134682651</v>
      </c>
      <c r="D40" s="37">
        <f>'[1]fara zecimale'!D43</f>
        <v>53927679</v>
      </c>
      <c r="E40" s="37">
        <f>[2]Sheet1!B38</f>
        <v>135061879</v>
      </c>
      <c r="F40" s="24">
        <v>54931606</v>
      </c>
      <c r="G40" s="4">
        <v>136853805</v>
      </c>
      <c r="H40" s="4">
        <v>56100417</v>
      </c>
      <c r="J40" s="31"/>
      <c r="K40" s="33"/>
      <c r="L40" s="33"/>
    </row>
    <row r="41" spans="1:12" x14ac:dyDescent="0.25">
      <c r="A41" s="8" t="s">
        <v>95</v>
      </c>
      <c r="B41" s="8" t="s">
        <v>32</v>
      </c>
      <c r="C41" s="37">
        <f>'[1]fara zecimale'!B44</f>
        <v>63711459</v>
      </c>
      <c r="D41" s="37">
        <f>'[1]fara zecimale'!D44</f>
        <v>52411509</v>
      </c>
      <c r="E41" s="37">
        <f>[2]Sheet1!B39</f>
        <v>63711459</v>
      </c>
      <c r="F41" s="24">
        <v>52411509</v>
      </c>
      <c r="G41" s="9">
        <v>63711459</v>
      </c>
      <c r="H41" s="9">
        <v>52411509</v>
      </c>
      <c r="J41" s="31"/>
      <c r="K41" s="33"/>
      <c r="L41" s="33"/>
    </row>
    <row r="42" spans="1:12" x14ac:dyDescent="0.25">
      <c r="A42" s="1" t="s">
        <v>96</v>
      </c>
      <c r="B42" s="1" t="s">
        <v>33</v>
      </c>
      <c r="C42" s="38">
        <f>'[1]fara zecimale'!B45</f>
        <v>672145437</v>
      </c>
      <c r="D42" s="38">
        <f>'[1]fara zecimale'!D45</f>
        <v>618130498</v>
      </c>
      <c r="E42" s="38">
        <f t="shared" ref="E42:F42" si="7">SUM(E38:E41)</f>
        <v>613640073</v>
      </c>
      <c r="F42" s="6">
        <f t="shared" si="7"/>
        <v>628206719</v>
      </c>
      <c r="G42" s="6">
        <f t="shared" ref="G42" si="8">SUM(G38:G41)</f>
        <v>684041975</v>
      </c>
      <c r="H42" s="6">
        <f t="shared" ref="H42" si="9">SUM(H38:H41)</f>
        <v>663532719</v>
      </c>
      <c r="J42" s="31"/>
      <c r="K42" s="33"/>
      <c r="L42" s="33"/>
    </row>
    <row r="43" spans="1:12" x14ac:dyDescent="0.25">
      <c r="A43" s="1"/>
      <c r="B43" s="1"/>
      <c r="C43" s="1"/>
      <c r="D43" s="1"/>
      <c r="E43" s="37"/>
      <c r="F43" s="24"/>
      <c r="G43" s="7"/>
      <c r="H43" s="7"/>
      <c r="J43" s="31"/>
      <c r="K43" s="33"/>
      <c r="L43" s="33"/>
    </row>
    <row r="44" spans="1:12" x14ac:dyDescent="0.25">
      <c r="A44" s="2" t="s">
        <v>97</v>
      </c>
      <c r="B44" s="2" t="s">
        <v>34</v>
      </c>
      <c r="C44" s="2"/>
      <c r="D44" s="2"/>
      <c r="E44" s="37"/>
      <c r="F44" s="24"/>
      <c r="G44" s="4"/>
      <c r="H44" s="4"/>
      <c r="J44" s="31"/>
      <c r="K44" s="33"/>
      <c r="L44" s="33"/>
    </row>
    <row r="45" spans="1:12" x14ac:dyDescent="0.25">
      <c r="A45" s="2" t="s">
        <v>98</v>
      </c>
      <c r="B45" s="2" t="s">
        <v>35</v>
      </c>
      <c r="C45" s="37">
        <f>'[1]fara zecimale'!B48</f>
        <v>416739399</v>
      </c>
      <c r="D45" s="37">
        <f>'[1]fara zecimale'!D48</f>
        <v>506033380</v>
      </c>
      <c r="E45" s="37">
        <f>[2]Sheet1!B43</f>
        <v>456445081.49000013</v>
      </c>
      <c r="F45" s="24">
        <v>539851724.78000009</v>
      </c>
      <c r="G45" s="4">
        <v>556477615</v>
      </c>
      <c r="H45" s="4">
        <v>1020793710</v>
      </c>
      <c r="J45" s="31"/>
      <c r="K45" s="33"/>
      <c r="L45" s="33"/>
    </row>
    <row r="46" spans="1:12" ht="30" x14ac:dyDescent="0.25">
      <c r="A46" s="34" t="s">
        <v>138</v>
      </c>
      <c r="B46" s="2" t="s">
        <v>136</v>
      </c>
      <c r="C46" s="37">
        <f>'[1]fara zecimale'!B49</f>
        <v>2109562</v>
      </c>
      <c r="D46" s="37">
        <f>'[1]fara zecimale'!D49</f>
        <v>0</v>
      </c>
      <c r="E46" s="37">
        <f>[2]Sheet1!B44</f>
        <v>4219123</v>
      </c>
      <c r="F46" s="24"/>
      <c r="G46" s="4">
        <v>6328098</v>
      </c>
      <c r="H46" s="4"/>
      <c r="J46" s="31"/>
      <c r="K46" s="33"/>
      <c r="L46" s="33"/>
    </row>
    <row r="47" spans="1:12" x14ac:dyDescent="0.25">
      <c r="A47" s="2" t="s">
        <v>99</v>
      </c>
      <c r="B47" s="2" t="s">
        <v>36</v>
      </c>
      <c r="C47" s="37">
        <f>'[1]fara zecimale'!B50</f>
        <v>9408618</v>
      </c>
      <c r="D47" s="37">
        <f>'[1]fara zecimale'!D50</f>
        <v>8211423</v>
      </c>
      <c r="E47" s="37">
        <f>[2]Sheet1!B45</f>
        <v>9158283</v>
      </c>
      <c r="F47" s="24">
        <v>7954107.5</v>
      </c>
      <c r="G47" s="4">
        <v>8752115</v>
      </c>
      <c r="H47" s="4">
        <v>10052456</v>
      </c>
      <c r="J47" s="31"/>
      <c r="K47" s="33"/>
      <c r="L47" s="33"/>
    </row>
    <row r="48" spans="1:12" x14ac:dyDescent="0.25">
      <c r="A48" s="2" t="s">
        <v>132</v>
      </c>
      <c r="B48" s="2" t="s">
        <v>30</v>
      </c>
      <c r="C48" s="37">
        <f>'[1]fara zecimale'!B51</f>
        <v>142071320</v>
      </c>
      <c r="D48" s="37">
        <f>'[1]fara zecimale'!D51</f>
        <v>187399581</v>
      </c>
      <c r="E48" s="37">
        <f>[2]Sheet1!B46</f>
        <v>154771075</v>
      </c>
      <c r="F48" s="24">
        <v>27509880.289999999</v>
      </c>
      <c r="G48" s="4">
        <v>55566735</v>
      </c>
      <c r="H48" s="4">
        <v>53311446</v>
      </c>
      <c r="J48" s="31"/>
      <c r="K48" s="33"/>
      <c r="L48" s="33"/>
    </row>
    <row r="49" spans="1:12" x14ac:dyDescent="0.25">
      <c r="A49" s="2" t="s">
        <v>100</v>
      </c>
      <c r="B49" s="2" t="s">
        <v>37</v>
      </c>
      <c r="C49" s="37">
        <f>'[1]fara zecimale'!B52</f>
        <v>70009687</v>
      </c>
      <c r="D49" s="37">
        <f>'[1]fara zecimale'!D52</f>
        <v>64370924</v>
      </c>
      <c r="E49" s="37">
        <f>[2]Sheet1!B47</f>
        <v>70014590</v>
      </c>
      <c r="F49" s="24">
        <v>64373856.109999999</v>
      </c>
      <c r="G49" s="4">
        <v>70017850</v>
      </c>
      <c r="H49" s="4">
        <v>95557513</v>
      </c>
      <c r="J49" s="31"/>
      <c r="K49" s="33"/>
      <c r="L49" s="33"/>
    </row>
    <row r="50" spans="1:12" x14ac:dyDescent="0.25">
      <c r="A50" s="11" t="s">
        <v>101</v>
      </c>
      <c r="B50" s="11" t="s">
        <v>38</v>
      </c>
      <c r="C50" s="37">
        <f>'[1]fara zecimale'!B53</f>
        <v>29246034</v>
      </c>
      <c r="D50" s="37">
        <f>'[1]fara zecimale'!D53</f>
        <v>38839985</v>
      </c>
      <c r="E50" s="37">
        <f>[2]Sheet1!B48</f>
        <v>99656613</v>
      </c>
      <c r="F50" s="24">
        <v>40632955.630000003</v>
      </c>
      <c r="G50" s="3">
        <v>37209745</v>
      </c>
      <c r="H50" s="3">
        <v>19329257</v>
      </c>
      <c r="J50" s="31"/>
      <c r="K50" s="33"/>
      <c r="L50" s="33"/>
    </row>
    <row r="51" spans="1:12" x14ac:dyDescent="0.25">
      <c r="A51" s="8" t="s">
        <v>102</v>
      </c>
      <c r="B51" s="8" t="s">
        <v>39</v>
      </c>
      <c r="C51" s="37">
        <f>'[1]fara zecimale'!B54</f>
        <v>9112102</v>
      </c>
      <c r="D51" s="37">
        <f>'[1]fara zecimale'!D54</f>
        <v>2065514</v>
      </c>
      <c r="E51" s="37">
        <f>[2]Sheet1!B49</f>
        <v>13947149</v>
      </c>
      <c r="F51" s="24">
        <v>414538.19999999995</v>
      </c>
      <c r="G51" s="9">
        <v>-2039081</v>
      </c>
      <c r="H51" s="9">
        <v>240728</v>
      </c>
      <c r="J51" s="31"/>
      <c r="K51" s="33"/>
      <c r="L51" s="33"/>
    </row>
    <row r="52" spans="1:12" x14ac:dyDescent="0.25">
      <c r="A52" s="1" t="s">
        <v>103</v>
      </c>
      <c r="B52" s="1" t="s">
        <v>40</v>
      </c>
      <c r="C52" s="38">
        <f>'[1]fara zecimale'!B55</f>
        <v>678696722</v>
      </c>
      <c r="D52" s="38">
        <f>'[1]fara zecimale'!D55</f>
        <v>806920807</v>
      </c>
      <c r="E52" s="38">
        <f t="shared" ref="E52:F52" si="10">SUM(E45:E51)</f>
        <v>808211914.49000013</v>
      </c>
      <c r="F52" s="6">
        <f t="shared" si="10"/>
        <v>680737062.51000011</v>
      </c>
      <c r="G52" s="6">
        <f t="shared" ref="G52" si="11">SUM(G45:G51)</f>
        <v>732313077</v>
      </c>
      <c r="H52" s="6">
        <f t="shared" ref="H52" si="12">SUM(H45:H51)</f>
        <v>1199285110</v>
      </c>
      <c r="J52" s="31"/>
      <c r="K52" s="33"/>
      <c r="L52" s="33"/>
    </row>
    <row r="53" spans="1:12" x14ac:dyDescent="0.25">
      <c r="A53" s="5" t="s">
        <v>104</v>
      </c>
      <c r="B53" s="5" t="s">
        <v>41</v>
      </c>
      <c r="C53" s="38">
        <f>'[1]fara zecimale'!B56</f>
        <v>1350842159</v>
      </c>
      <c r="D53" s="38">
        <f>'[1]fara zecimale'!D56</f>
        <v>1425051305</v>
      </c>
      <c r="E53" s="38">
        <f>E42+E52</f>
        <v>1421851987.4900002</v>
      </c>
      <c r="F53" s="6">
        <f>F42+F52</f>
        <v>1308943781.5100002</v>
      </c>
      <c r="G53" s="6">
        <f t="shared" ref="G53:H53" si="13">G42+G52</f>
        <v>1416355052</v>
      </c>
      <c r="H53" s="6">
        <f t="shared" si="13"/>
        <v>1862817829</v>
      </c>
      <c r="J53" s="31"/>
      <c r="K53" s="33"/>
      <c r="L53" s="33"/>
    </row>
    <row r="54" spans="1:12" x14ac:dyDescent="0.25">
      <c r="A54" s="5"/>
      <c r="B54" s="5" t="s">
        <v>16</v>
      </c>
      <c r="C54" s="5"/>
      <c r="D54" s="5"/>
      <c r="E54" s="37"/>
      <c r="F54" s="24"/>
      <c r="G54" s="12"/>
      <c r="H54" s="12"/>
      <c r="J54" s="31"/>
      <c r="K54" s="33"/>
      <c r="L54" s="33"/>
    </row>
    <row r="55" spans="1:12" x14ac:dyDescent="0.25">
      <c r="A55" s="5" t="s">
        <v>105</v>
      </c>
      <c r="B55" s="5" t="s">
        <v>42</v>
      </c>
      <c r="C55" s="38">
        <f>C53+C35</f>
        <v>4714588114</v>
      </c>
      <c r="D55" s="38">
        <f>D53+D35</f>
        <v>4265606936</v>
      </c>
      <c r="E55" s="38">
        <f>E53+E35</f>
        <v>4782474009.4899998</v>
      </c>
      <c r="F55" s="6">
        <f>F53+F35</f>
        <v>4156207623.6199999</v>
      </c>
      <c r="G55" s="6">
        <f t="shared" ref="G55:H55" si="14">G53+G35</f>
        <v>4700483389</v>
      </c>
      <c r="H55" s="6">
        <f t="shared" si="14"/>
        <v>4671823318</v>
      </c>
      <c r="J55" s="31"/>
      <c r="K55" s="33"/>
      <c r="L55" s="33"/>
    </row>
    <row r="56" spans="1:12" x14ac:dyDescent="0.25">
      <c r="A56" s="2"/>
      <c r="B56" s="25"/>
      <c r="C56" s="25"/>
      <c r="D56" s="25"/>
      <c r="E56" s="30"/>
      <c r="F56" s="13"/>
      <c r="G56" s="13"/>
      <c r="H56" s="13"/>
    </row>
  </sheetData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5"/>
  <sheetViews>
    <sheetView workbookViewId="0">
      <selection activeCell="G19" sqref="G19"/>
    </sheetView>
  </sheetViews>
  <sheetFormatPr defaultRowHeight="15" x14ac:dyDescent="0.25"/>
  <cols>
    <col min="1" max="1" width="41.140625" customWidth="1"/>
    <col min="2" max="2" width="45.7109375" customWidth="1"/>
    <col min="3" max="3" width="15.42578125" bestFit="1" customWidth="1"/>
    <col min="4" max="4" width="15" bestFit="1" customWidth="1"/>
    <col min="5" max="5" width="15" style="35" customWidth="1"/>
    <col min="6" max="6" width="13.42578125" bestFit="1" customWidth="1"/>
    <col min="7" max="8" width="15" customWidth="1"/>
    <col min="11" max="12" width="15" bestFit="1" customWidth="1"/>
  </cols>
  <sheetData>
    <row r="2" spans="1:12" x14ac:dyDescent="0.25">
      <c r="A2" s="27" t="s">
        <v>133</v>
      </c>
      <c r="B2" s="27" t="s">
        <v>134</v>
      </c>
      <c r="C2" s="27"/>
      <c r="D2" s="27"/>
    </row>
    <row r="3" spans="1:12" x14ac:dyDescent="0.25">
      <c r="F3" s="28"/>
    </row>
    <row r="4" spans="1:12" x14ac:dyDescent="0.25">
      <c r="A4" s="1" t="s">
        <v>107</v>
      </c>
      <c r="B4" s="1" t="s">
        <v>0</v>
      </c>
      <c r="C4" s="46">
        <v>44012</v>
      </c>
      <c r="D4" s="46">
        <v>43646</v>
      </c>
      <c r="E4" s="36">
        <v>43921</v>
      </c>
      <c r="F4" s="29">
        <v>43555</v>
      </c>
      <c r="G4" s="29">
        <v>43830</v>
      </c>
      <c r="H4" s="29">
        <v>43465</v>
      </c>
    </row>
    <row r="5" spans="1:12" x14ac:dyDescent="0.25">
      <c r="A5" s="1" t="s">
        <v>108</v>
      </c>
      <c r="B5" s="1" t="s">
        <v>43</v>
      </c>
      <c r="C5" s="1"/>
      <c r="D5" s="1"/>
      <c r="E5" s="30"/>
      <c r="F5" s="14"/>
      <c r="G5" s="14"/>
      <c r="H5" s="14"/>
    </row>
    <row r="6" spans="1:12" x14ac:dyDescent="0.25">
      <c r="A6" s="15" t="s">
        <v>109</v>
      </c>
      <c r="B6" s="15" t="s">
        <v>44</v>
      </c>
      <c r="C6" s="15"/>
      <c r="D6" s="15"/>
      <c r="E6" s="30"/>
      <c r="F6" s="16"/>
      <c r="G6" s="16"/>
      <c r="H6" s="16"/>
      <c r="J6" s="31"/>
    </row>
    <row r="7" spans="1:12" x14ac:dyDescent="0.25">
      <c r="A7" s="2" t="s">
        <v>110</v>
      </c>
      <c r="B7" s="2" t="s">
        <v>45</v>
      </c>
      <c r="C7" s="40">
        <f>'[3]CUM SEM I 2020'!$B$7</f>
        <v>507257553</v>
      </c>
      <c r="D7" s="40">
        <f>'[3]CUM SEM I 2020'!C7</f>
        <v>552137239.63999999</v>
      </c>
      <c r="E7" s="40">
        <f>'[4]TRIM I 2020-2019'!B6</f>
        <v>280971716.44</v>
      </c>
      <c r="F7" s="16">
        <v>290170468.77000004</v>
      </c>
      <c r="G7" s="16">
        <v>1081976181</v>
      </c>
      <c r="H7" s="16">
        <v>1069837016</v>
      </c>
      <c r="J7" s="31"/>
      <c r="K7" s="32"/>
      <c r="L7" s="32"/>
    </row>
    <row r="8" spans="1:12" x14ac:dyDescent="0.25">
      <c r="A8" s="2" t="s">
        <v>111</v>
      </c>
      <c r="B8" s="2" t="s">
        <v>46</v>
      </c>
      <c r="C8" s="40">
        <f>'[3]CUM SEM I 2020'!B8</f>
        <v>392468578</v>
      </c>
      <c r="D8" s="40">
        <f>'[3]CUM SEM I 2020'!C8</f>
        <v>327756707.49000001</v>
      </c>
      <c r="E8" s="40">
        <f>'[4]TRIM I 2020-2019'!B7</f>
        <v>214828510.19999999</v>
      </c>
      <c r="F8" s="16">
        <v>173314529.06999999</v>
      </c>
      <c r="G8" s="16">
        <v>741693478.84000003</v>
      </c>
      <c r="H8" s="16">
        <v>701621717</v>
      </c>
      <c r="J8" s="31"/>
      <c r="K8" s="32"/>
      <c r="L8" s="32"/>
    </row>
    <row r="9" spans="1:12" x14ac:dyDescent="0.25">
      <c r="A9" s="2" t="s">
        <v>112</v>
      </c>
      <c r="B9" s="2" t="s">
        <v>47</v>
      </c>
      <c r="C9" s="40">
        <f>'[3]CUM SEM I 2020'!B9</f>
        <v>166063550</v>
      </c>
      <c r="D9" s="40">
        <f>'[3]CUM SEM I 2020'!C9</f>
        <v>279929534.48000002</v>
      </c>
      <c r="E9" s="40">
        <f>'[4]TRIM I 2020-2019'!B8</f>
        <v>97519312.680000007</v>
      </c>
      <c r="F9" s="16">
        <v>175033364.37</v>
      </c>
      <c r="G9" s="16">
        <v>522995127.39999998</v>
      </c>
      <c r="H9" s="16">
        <v>903865423</v>
      </c>
      <c r="J9" s="31"/>
      <c r="K9" s="32"/>
      <c r="L9" s="32"/>
    </row>
    <row r="10" spans="1:12" x14ac:dyDescent="0.25">
      <c r="A10" s="2" t="s">
        <v>113</v>
      </c>
      <c r="B10" s="2" t="s">
        <v>48</v>
      </c>
      <c r="C10" s="40">
        <f>'[3]CUM SEM I 2020'!B10</f>
        <v>24171586</v>
      </c>
      <c r="D10" s="40">
        <f>'[3]CUM SEM I 2020'!C10</f>
        <v>24174290.870000001</v>
      </c>
      <c r="E10" s="40">
        <f>'[4]TRIM I 2020-2019'!B9</f>
        <v>9523600.1699999999</v>
      </c>
      <c r="F10" s="16">
        <v>10335908.989999996</v>
      </c>
      <c r="G10" s="16">
        <v>50844718</v>
      </c>
      <c r="H10" s="16">
        <v>46371626</v>
      </c>
      <c r="J10" s="31"/>
      <c r="K10" s="32"/>
      <c r="L10" s="32"/>
    </row>
    <row r="11" spans="1:12" x14ac:dyDescent="0.25">
      <c r="A11" s="1" t="s">
        <v>114</v>
      </c>
      <c r="B11" s="1" t="s">
        <v>49</v>
      </c>
      <c r="C11" s="41">
        <f>'[3]CUM SEM I 2020'!B11</f>
        <v>1089961267</v>
      </c>
      <c r="D11" s="41">
        <f>'[3]CUM SEM I 2020'!C11</f>
        <v>1183997772.48</v>
      </c>
      <c r="E11" s="41">
        <f>SUM(E7:E10)</f>
        <v>602843139.48999989</v>
      </c>
      <c r="F11" s="17">
        <f>SUM(F7:F10)</f>
        <v>648854271.20000005</v>
      </c>
      <c r="G11" s="17">
        <f t="shared" ref="G11:H11" si="0">SUM(G7:G10)</f>
        <v>2397509505.2400002</v>
      </c>
      <c r="H11" s="17">
        <f t="shared" si="0"/>
        <v>2721695782</v>
      </c>
      <c r="J11" s="31"/>
      <c r="K11" s="32"/>
      <c r="L11" s="32"/>
    </row>
    <row r="12" spans="1:12" x14ac:dyDescent="0.25">
      <c r="A12" s="1"/>
      <c r="B12" s="1"/>
      <c r="C12" s="1"/>
      <c r="D12" s="1"/>
      <c r="E12" s="30"/>
      <c r="F12" s="17"/>
      <c r="G12" s="17"/>
      <c r="H12" s="17"/>
      <c r="J12" s="31"/>
      <c r="K12" s="32"/>
      <c r="L12" s="32"/>
    </row>
    <row r="13" spans="1:12" x14ac:dyDescent="0.25">
      <c r="A13" s="15" t="s">
        <v>115</v>
      </c>
      <c r="B13" s="15" t="s">
        <v>50</v>
      </c>
      <c r="C13" s="15"/>
      <c r="D13" s="15"/>
      <c r="E13" s="30"/>
      <c r="F13" s="16"/>
      <c r="G13" s="16"/>
      <c r="H13" s="16"/>
      <c r="J13" s="31"/>
      <c r="K13" s="32"/>
      <c r="L13" s="32"/>
    </row>
    <row r="14" spans="1:12" x14ac:dyDescent="0.25">
      <c r="A14" s="2" t="s">
        <v>116</v>
      </c>
      <c r="B14" s="2" t="s">
        <v>51</v>
      </c>
      <c r="C14" s="40">
        <f>'[3]CUM SEM I 2020'!B14</f>
        <v>-142897404</v>
      </c>
      <c r="D14" s="40">
        <f>'[3]CUM SEM I 2020'!C14</f>
        <v>-179816431.69</v>
      </c>
      <c r="E14" s="40">
        <f>'[4]TRIM I 2020-2019'!B13</f>
        <v>-81344578.180000007</v>
      </c>
      <c r="F14" s="18">
        <v>-100914281.00000003</v>
      </c>
      <c r="G14" s="18">
        <v>-351745844.92000002</v>
      </c>
      <c r="H14" s="18">
        <v>-308872049</v>
      </c>
      <c r="J14" s="31"/>
      <c r="K14" s="32"/>
      <c r="L14" s="32"/>
    </row>
    <row r="15" spans="1:12" x14ac:dyDescent="0.25">
      <c r="A15" s="2" t="s">
        <v>117</v>
      </c>
      <c r="B15" s="2" t="s">
        <v>52</v>
      </c>
      <c r="C15" s="40">
        <f>'[3]CUM SEM I 2020'!B15</f>
        <v>-166063549</v>
      </c>
      <c r="D15" s="40">
        <f>'[3]CUM SEM I 2020'!C15</f>
        <v>-279929533.82999998</v>
      </c>
      <c r="E15" s="40">
        <f>'[4]TRIM I 2020-2019'!B14</f>
        <v>-97519312.040000007</v>
      </c>
      <c r="F15" s="18">
        <v>-175033364.30000001</v>
      </c>
      <c r="G15" s="18">
        <v>-522995126.71000004</v>
      </c>
      <c r="H15" s="18">
        <v>-903865423</v>
      </c>
      <c r="J15" s="31"/>
      <c r="K15" s="32"/>
      <c r="L15" s="32"/>
    </row>
    <row r="16" spans="1:12" x14ac:dyDescent="0.25">
      <c r="A16" s="2" t="s">
        <v>118</v>
      </c>
      <c r="B16" s="2" t="s">
        <v>53</v>
      </c>
      <c r="C16" s="40">
        <f>'[3]CUM SEM I 2020'!B16</f>
        <v>-298215617</v>
      </c>
      <c r="D16" s="40">
        <f>'[3]CUM SEM I 2020'!C16</f>
        <v>-353130524.45999998</v>
      </c>
      <c r="E16" s="40">
        <f>'[4]TRIM I 2020-2019'!B15</f>
        <v>-165933307.83000001</v>
      </c>
      <c r="F16" s="18">
        <v>-184801226.97999999</v>
      </c>
      <c r="G16" s="18">
        <v>-676467559.63</v>
      </c>
      <c r="H16" s="18">
        <v>-677725109</v>
      </c>
      <c r="J16" s="31"/>
      <c r="K16" s="32"/>
      <c r="L16" s="32"/>
    </row>
    <row r="17" spans="1:12" x14ac:dyDescent="0.25">
      <c r="A17" s="2" t="s">
        <v>119</v>
      </c>
      <c r="B17" s="2" t="s">
        <v>54</v>
      </c>
      <c r="C17" s="40">
        <f>'[3]CUM SEM I 2020'!B17</f>
        <v>-136112089</v>
      </c>
      <c r="D17" s="40">
        <f>'[3]CUM SEM I 2020'!C17</f>
        <v>-142002636.38</v>
      </c>
      <c r="E17" s="40">
        <f>'[4]TRIM I 2020-2019'!B16</f>
        <v>-68455275.209999993</v>
      </c>
      <c r="F17" s="18">
        <v>-72294036.680000007</v>
      </c>
      <c r="G17" s="18">
        <v>-280042435.45000005</v>
      </c>
      <c r="H17" s="18">
        <v>-298297896</v>
      </c>
      <c r="J17" s="31"/>
      <c r="K17" s="32"/>
      <c r="L17" s="32"/>
    </row>
    <row r="18" spans="1:12" x14ac:dyDescent="0.25">
      <c r="A18" s="11" t="s">
        <v>120</v>
      </c>
      <c r="B18" s="11" t="s">
        <v>55</v>
      </c>
      <c r="C18" s="40">
        <f>'[3]CUM SEM I 2020'!B18</f>
        <v>-108327500</v>
      </c>
      <c r="D18" s="40">
        <f>'[3]CUM SEM I 2020'!C18</f>
        <v>-102877591.76000001</v>
      </c>
      <c r="E18" s="40">
        <f>'[4]TRIM I 2020-2019'!B17</f>
        <v>-51873444.270000003</v>
      </c>
      <c r="F18" s="18">
        <v>-47766982.719999999</v>
      </c>
      <c r="G18" s="18">
        <v>-211802852.59</v>
      </c>
      <c r="H18" s="18">
        <v>-188548757</v>
      </c>
      <c r="J18" s="31"/>
      <c r="K18" s="32"/>
      <c r="L18" s="32"/>
    </row>
    <row r="19" spans="1:12" x14ac:dyDescent="0.25">
      <c r="A19" s="2" t="s">
        <v>121</v>
      </c>
      <c r="B19" s="2" t="s">
        <v>56</v>
      </c>
      <c r="C19" s="40">
        <f>'[3]CUM SEM I 2020'!B19</f>
        <v>-36676690</v>
      </c>
      <c r="D19" s="40">
        <f>'[3]CUM SEM I 2020'!C19</f>
        <v>-44309014.869999997</v>
      </c>
      <c r="E19" s="40">
        <f>'[4]TRIM I 2020-2019'!B18</f>
        <v>-15898583.300000001</v>
      </c>
      <c r="F19" s="18">
        <v>-19672279.120000001</v>
      </c>
      <c r="G19" s="18">
        <v>-101601583.58000001</v>
      </c>
      <c r="H19" s="18">
        <v>-90840558</v>
      </c>
      <c r="J19" s="31"/>
      <c r="K19" s="32"/>
      <c r="L19" s="32"/>
    </row>
    <row r="20" spans="1:12" x14ac:dyDescent="0.25">
      <c r="A20" s="2" t="s">
        <v>122</v>
      </c>
      <c r="B20" s="2" t="s">
        <v>57</v>
      </c>
      <c r="C20" s="40">
        <f>'[3]CUM SEM I 2020'!B20</f>
        <v>-3380317</v>
      </c>
      <c r="D20" s="40">
        <f>'[3]CUM SEM I 2020'!C20</f>
        <v>-3377131.44</v>
      </c>
      <c r="E20" s="40">
        <f>'[4]TRIM I 2020-2019'!B19</f>
        <v>-1683650.36</v>
      </c>
      <c r="F20" s="18">
        <v>-1613597.56</v>
      </c>
      <c r="G20" s="18">
        <v>-8520744.4299999978</v>
      </c>
      <c r="H20" s="18">
        <v>-11667003</v>
      </c>
      <c r="J20" s="31"/>
      <c r="K20" s="32"/>
      <c r="L20" s="32"/>
    </row>
    <row r="21" spans="1:12" x14ac:dyDescent="0.25">
      <c r="A21" s="2" t="s">
        <v>123</v>
      </c>
      <c r="B21" s="2" t="s">
        <v>58</v>
      </c>
      <c r="C21" s="40">
        <f>'[3]CUM SEM I 2020'!B21</f>
        <v>-53146522</v>
      </c>
      <c r="D21" s="40">
        <f>'[3]CUM SEM I 2020'!C21</f>
        <v>-38970994.090000004</v>
      </c>
      <c r="E21" s="40">
        <f>'[4]TRIM I 2020-2019'!B20</f>
        <v>-26111732.18</v>
      </c>
      <c r="F21" s="18">
        <v>-3244197</v>
      </c>
      <c r="G21" s="18">
        <v>-117843386.17999995</v>
      </c>
      <c r="H21" s="18">
        <v>-140561153</v>
      </c>
      <c r="J21" s="31"/>
      <c r="K21" s="32"/>
      <c r="L21" s="32"/>
    </row>
    <row r="22" spans="1:12" x14ac:dyDescent="0.25">
      <c r="A22" s="1" t="s">
        <v>124</v>
      </c>
      <c r="B22" s="1" t="s">
        <v>59</v>
      </c>
      <c r="C22" s="42">
        <f>'[3]CUM SEM I 2020'!B22</f>
        <v>-944819688</v>
      </c>
      <c r="D22" s="42">
        <f>'[3]CUM SEM I 2020'!C22+1</f>
        <v>-1144413857.52</v>
      </c>
      <c r="E22" s="42">
        <f>SUM(E14:E21)</f>
        <v>-508819883.37000006</v>
      </c>
      <c r="F22" s="19">
        <f>SUM(F14:F21)</f>
        <v>-605339965.36000001</v>
      </c>
      <c r="G22" s="19">
        <f t="shared" ref="G22:H22" si="1">SUM(G14:G21)</f>
        <v>-2271019533.4899998</v>
      </c>
      <c r="H22" s="19">
        <f t="shared" si="1"/>
        <v>-2620377948</v>
      </c>
      <c r="J22" s="31"/>
      <c r="K22" s="32"/>
      <c r="L22" s="32"/>
    </row>
    <row r="23" spans="1:12" x14ac:dyDescent="0.25">
      <c r="A23" s="1"/>
      <c r="B23" s="1"/>
      <c r="C23" s="1"/>
      <c r="D23" s="1"/>
      <c r="E23" s="30"/>
      <c r="F23" s="20"/>
      <c r="G23" s="20"/>
      <c r="H23" s="20"/>
      <c r="J23" s="31"/>
      <c r="K23" s="32"/>
      <c r="L23" s="32"/>
    </row>
    <row r="24" spans="1:12" x14ac:dyDescent="0.25">
      <c r="A24" s="1" t="s">
        <v>125</v>
      </c>
      <c r="B24" s="1" t="s">
        <v>60</v>
      </c>
      <c r="C24" s="43">
        <f>C11+C22</f>
        <v>145141579</v>
      </c>
      <c r="D24" s="43">
        <f>D11+D22-1</f>
        <v>39583913.960000038</v>
      </c>
      <c r="E24" s="43">
        <f>E11+E22</f>
        <v>94023256.119999826</v>
      </c>
      <c r="F24" s="20">
        <f>F11+F22</f>
        <v>43514305.840000033</v>
      </c>
      <c r="G24" s="20">
        <f t="shared" ref="G24:H24" si="2">G11+G22</f>
        <v>126489971.75000048</v>
      </c>
      <c r="H24" s="20">
        <f t="shared" si="2"/>
        <v>101317834</v>
      </c>
      <c r="J24" s="31"/>
      <c r="K24" s="32"/>
      <c r="L24" s="32"/>
    </row>
    <row r="25" spans="1:12" x14ac:dyDescent="0.25">
      <c r="A25" s="1"/>
      <c r="B25" s="1"/>
      <c r="C25" s="1"/>
      <c r="D25" s="1"/>
      <c r="E25" s="30"/>
      <c r="F25" s="17"/>
      <c r="G25" s="17"/>
      <c r="H25" s="17"/>
      <c r="J25" s="31"/>
      <c r="K25" s="32"/>
      <c r="L25" s="32"/>
    </row>
    <row r="26" spans="1:12" x14ac:dyDescent="0.25">
      <c r="A26" s="2" t="s">
        <v>127</v>
      </c>
      <c r="B26" s="2" t="s">
        <v>61</v>
      </c>
      <c r="C26" s="40">
        <f>'[3]CUM SEM I 2020'!B26</f>
        <v>4948338</v>
      </c>
      <c r="D26" s="40">
        <f>'[3]CUM SEM I 2020'!C26</f>
        <v>5759948.0499999998</v>
      </c>
      <c r="E26" s="40">
        <f>'[4]TRIM I 2020-2019'!B25</f>
        <v>2545824.11</v>
      </c>
      <c r="F26" s="16">
        <v>3030933.6399999997</v>
      </c>
      <c r="G26" s="16">
        <v>9722510.9900000002</v>
      </c>
      <c r="H26" s="16">
        <v>16898339</v>
      </c>
      <c r="J26" s="31"/>
      <c r="K26" s="32"/>
      <c r="L26" s="32"/>
    </row>
    <row r="27" spans="1:12" x14ac:dyDescent="0.25">
      <c r="A27" s="2" t="s">
        <v>128</v>
      </c>
      <c r="B27" s="2" t="s">
        <v>62</v>
      </c>
      <c r="C27" s="40">
        <f>'[3]CUM SEM I 2020'!B27</f>
        <v>-6853084</v>
      </c>
      <c r="D27" s="40">
        <f>'[3]CUM SEM I 2020'!C27</f>
        <v>-10180702.073999999</v>
      </c>
      <c r="E27" s="40">
        <f>'[4]TRIM I 2020-2019'!B26</f>
        <v>-4132849.68</v>
      </c>
      <c r="F27" s="21">
        <v>-7114205.0700000003</v>
      </c>
      <c r="G27" s="21">
        <v>-16738669.23</v>
      </c>
      <c r="H27" s="21">
        <v>-25151844</v>
      </c>
      <c r="J27" s="31"/>
      <c r="K27" s="32"/>
      <c r="L27" s="32"/>
    </row>
    <row r="28" spans="1:12" x14ac:dyDescent="0.25">
      <c r="A28" s="1" t="s">
        <v>126</v>
      </c>
      <c r="B28" s="1" t="s">
        <v>63</v>
      </c>
      <c r="C28" s="43">
        <f>C26+C27</f>
        <v>-1904746</v>
      </c>
      <c r="D28" s="43">
        <f>'[3]CUM SEM I 2020'!C28-1</f>
        <v>-4420755.0239999993</v>
      </c>
      <c r="E28" s="43">
        <f>E26+E27</f>
        <v>-1587025.5700000003</v>
      </c>
      <c r="F28" s="20">
        <f>F26+F27</f>
        <v>-4083271.4300000006</v>
      </c>
      <c r="G28" s="20">
        <f t="shared" ref="G28:H28" si="3">G26+G27</f>
        <v>-7016158.2400000002</v>
      </c>
      <c r="H28" s="20">
        <f t="shared" si="3"/>
        <v>-8253505</v>
      </c>
      <c r="J28" s="31"/>
      <c r="K28" s="32"/>
      <c r="L28" s="32"/>
    </row>
    <row r="29" spans="1:12" x14ac:dyDescent="0.25">
      <c r="A29" s="1"/>
      <c r="B29" s="1"/>
      <c r="C29" s="1"/>
      <c r="D29" s="1"/>
      <c r="E29" s="30"/>
      <c r="F29" s="20"/>
      <c r="G29" s="20"/>
      <c r="H29" s="20"/>
      <c r="J29" s="31"/>
      <c r="K29" s="32"/>
      <c r="L29" s="32"/>
    </row>
    <row r="30" spans="1:12" x14ac:dyDescent="0.25">
      <c r="A30" s="1"/>
      <c r="B30" s="1"/>
      <c r="C30" s="1"/>
      <c r="D30" s="1"/>
      <c r="E30" s="30"/>
      <c r="F30" s="20"/>
      <c r="G30" s="20"/>
      <c r="H30" s="20"/>
      <c r="J30" s="31"/>
      <c r="K30" s="32"/>
      <c r="L30" s="32"/>
    </row>
    <row r="31" spans="1:12" x14ac:dyDescent="0.25">
      <c r="A31" s="1" t="s">
        <v>129</v>
      </c>
      <c r="B31" s="1" t="s">
        <v>64</v>
      </c>
      <c r="C31" s="43">
        <f>C24+C28</f>
        <v>143236833</v>
      </c>
      <c r="D31" s="43">
        <f>D24+D28</f>
        <v>35163158.936000042</v>
      </c>
      <c r="E31" s="43">
        <f>E24+E28</f>
        <v>92436230.549999833</v>
      </c>
      <c r="F31" s="20">
        <f>F24+F28</f>
        <v>39431034.410000034</v>
      </c>
      <c r="G31" s="20">
        <f t="shared" ref="G31:H31" si="4">G24+G28</f>
        <v>119473813.51000048</v>
      </c>
      <c r="H31" s="20">
        <f t="shared" si="4"/>
        <v>93064329</v>
      </c>
      <c r="J31" s="31"/>
      <c r="K31" s="32"/>
      <c r="L31" s="32"/>
    </row>
    <row r="32" spans="1:12" x14ac:dyDescent="0.25">
      <c r="A32" s="1"/>
      <c r="B32" s="1"/>
      <c r="C32" s="1"/>
      <c r="D32" s="1"/>
      <c r="E32" s="30"/>
      <c r="F32" s="17"/>
      <c r="G32" s="17"/>
      <c r="H32" s="17"/>
      <c r="J32" s="31"/>
      <c r="K32" s="32"/>
      <c r="L32" s="32"/>
    </row>
    <row r="33" spans="1:12" x14ac:dyDescent="0.25">
      <c r="A33" s="2" t="s">
        <v>130</v>
      </c>
      <c r="B33" s="2" t="s">
        <v>65</v>
      </c>
      <c r="C33" s="44">
        <f>'[3]CUM SEM I 2020'!$B$32+'[3]CUM SEM I 2020'!$B$33</f>
        <v>-27729453</v>
      </c>
      <c r="D33" s="44">
        <f>'[3]CUM SEM I 2020'!$C$32+'[3]CUM SEM I 2020'!$C$33+1</f>
        <v>-4938305.88</v>
      </c>
      <c r="E33" s="44">
        <f>'[4]TRIM I 2020-2019'!$B$31+'[4]TRIM I 2020-2019'!$B$32</f>
        <v>-15239477.060000001</v>
      </c>
      <c r="F33" s="21">
        <v>-1436495</v>
      </c>
      <c r="G33" s="21">
        <v>-15016789</v>
      </c>
      <c r="H33" s="21">
        <v>-11760956</v>
      </c>
      <c r="J33" s="31"/>
      <c r="K33" s="32"/>
      <c r="L33" s="32"/>
    </row>
    <row r="34" spans="1:12" x14ac:dyDescent="0.25">
      <c r="A34" s="2"/>
      <c r="B34" s="2"/>
      <c r="C34" s="47"/>
      <c r="D34" s="47"/>
      <c r="E34" s="45"/>
      <c r="F34" s="22"/>
      <c r="G34" s="22"/>
      <c r="H34" s="22"/>
      <c r="J34" s="31"/>
      <c r="K34" s="32"/>
      <c r="L34" s="32"/>
    </row>
    <row r="35" spans="1:12" x14ac:dyDescent="0.25">
      <c r="A35" s="1" t="s">
        <v>131</v>
      </c>
      <c r="B35" s="1" t="s">
        <v>66</v>
      </c>
      <c r="C35" s="43">
        <f>C31+C33</f>
        <v>115507380</v>
      </c>
      <c r="D35" s="43">
        <f>D31+D33</f>
        <v>30224853.056000043</v>
      </c>
      <c r="E35" s="43">
        <f>E31+E33</f>
        <v>77196753.489999831</v>
      </c>
      <c r="F35" s="20">
        <f>F31+F33</f>
        <v>37994539.410000034</v>
      </c>
      <c r="G35" s="20">
        <f t="shared" ref="G35:H35" si="5">G31+G33</f>
        <v>104457024.51000048</v>
      </c>
      <c r="H35" s="20">
        <f t="shared" si="5"/>
        <v>81303373</v>
      </c>
      <c r="J35" s="31"/>
      <c r="K35" s="32"/>
      <c r="L35" s="3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Bilant-Financial position</vt:lpstr>
      <vt:lpstr>CPP-Profit or Loss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Crisu</dc:creator>
  <cp:lastModifiedBy>Mihai Dinu</cp:lastModifiedBy>
  <cp:lastPrinted>2019-05-07T10:07:14Z</cp:lastPrinted>
  <dcterms:created xsi:type="dcterms:W3CDTF">2019-05-06T10:10:22Z</dcterms:created>
  <dcterms:modified xsi:type="dcterms:W3CDTF">2020-08-13T13:11:20Z</dcterms:modified>
</cp:coreProperties>
</file>