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4580" windowHeight="12795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D27" i="2" l="1"/>
  <c r="D26" i="2"/>
  <c r="D22" i="2"/>
  <c r="D15" i="2"/>
  <c r="D16" i="2"/>
  <c r="D17" i="2"/>
  <c r="D18" i="2"/>
  <c r="D19" i="2"/>
  <c r="D20" i="2"/>
  <c r="D21" i="2"/>
  <c r="D14" i="2"/>
  <c r="D8" i="2"/>
  <c r="D9" i="2"/>
  <c r="D10" i="2"/>
  <c r="D7" i="2"/>
  <c r="D46" i="1" l="1"/>
  <c r="D47" i="1"/>
  <c r="D52" i="1" s="1"/>
  <c r="D48" i="1"/>
  <c r="D49" i="1"/>
  <c r="D50" i="1"/>
  <c r="D51" i="1"/>
  <c r="D45" i="1"/>
  <c r="D39" i="1"/>
  <c r="D40" i="1"/>
  <c r="D41" i="1"/>
  <c r="D38" i="1"/>
  <c r="D42" i="1"/>
  <c r="D29" i="1"/>
  <c r="D30" i="1"/>
  <c r="D35" i="1" s="1"/>
  <c r="D31" i="1"/>
  <c r="D32" i="1"/>
  <c r="D33" i="1"/>
  <c r="D34" i="1"/>
  <c r="D28" i="1"/>
  <c r="D17" i="1"/>
  <c r="D18" i="1"/>
  <c r="D19" i="1"/>
  <c r="D21" i="1" s="1"/>
  <c r="D20" i="1"/>
  <c r="D16" i="1"/>
  <c r="D13" i="1"/>
  <c r="D12" i="1"/>
  <c r="D10" i="1"/>
  <c r="D9" i="1"/>
  <c r="D8" i="1"/>
  <c r="D53" i="1" l="1"/>
  <c r="D55" i="1"/>
  <c r="D23" i="1"/>
  <c r="C35" i="2"/>
  <c r="C33" i="2"/>
  <c r="C31" i="2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55" i="1"/>
  <c r="C53" i="1"/>
  <c r="C52" i="1"/>
  <c r="C51" i="1"/>
  <c r="C50" i="1"/>
  <c r="C49" i="1"/>
  <c r="C48" i="1"/>
  <c r="C47" i="1"/>
  <c r="C46" i="1"/>
  <c r="C45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3" i="1"/>
  <c r="C21" i="1"/>
  <c r="C20" i="1"/>
  <c r="C19" i="1"/>
  <c r="C18" i="1"/>
  <c r="C17" i="1"/>
  <c r="C16" i="1"/>
  <c r="C13" i="1"/>
  <c r="C12" i="1"/>
  <c r="C10" i="1"/>
  <c r="C9" i="1"/>
  <c r="C8" i="1"/>
  <c r="K33" i="2" l="1"/>
  <c r="K27" i="2"/>
  <c r="K26" i="2"/>
  <c r="K15" i="2"/>
  <c r="K16" i="2"/>
  <c r="K17" i="2"/>
  <c r="K18" i="2"/>
  <c r="K19" i="2"/>
  <c r="K20" i="2"/>
  <c r="K21" i="2"/>
  <c r="K14" i="2"/>
  <c r="K8" i="2"/>
  <c r="K9" i="2"/>
  <c r="K10" i="2"/>
  <c r="K7" i="2"/>
  <c r="K11" i="2" l="1"/>
  <c r="K22" i="2"/>
  <c r="K28" i="2"/>
  <c r="K46" i="1"/>
  <c r="K47" i="1"/>
  <c r="K48" i="1"/>
  <c r="K49" i="1"/>
  <c r="K50" i="1"/>
  <c r="K51" i="1"/>
  <c r="K45" i="1"/>
  <c r="K39" i="1"/>
  <c r="K40" i="1"/>
  <c r="K41" i="1"/>
  <c r="K38" i="1"/>
  <c r="K29" i="1"/>
  <c r="K30" i="1"/>
  <c r="K31" i="1"/>
  <c r="K32" i="1"/>
  <c r="K33" i="1"/>
  <c r="K34" i="1"/>
  <c r="K28" i="1"/>
  <c r="K17" i="1"/>
  <c r="K18" i="1"/>
  <c r="K19" i="1"/>
  <c r="K20" i="1"/>
  <c r="K16" i="1"/>
  <c r="K12" i="1"/>
  <c r="K9" i="1"/>
  <c r="K10" i="1"/>
  <c r="K11" i="1"/>
  <c r="K8" i="1"/>
  <c r="K24" i="2" l="1"/>
  <c r="K31" i="2" s="1"/>
  <c r="K35" i="2" s="1"/>
  <c r="K52" i="1"/>
  <c r="K13" i="1"/>
  <c r="K21" i="1"/>
  <c r="K35" i="1"/>
  <c r="K42" i="1"/>
  <c r="K53" i="1" s="1"/>
  <c r="E28" i="2"/>
  <c r="D28" i="2"/>
  <c r="F28" i="2"/>
  <c r="I28" i="2"/>
  <c r="M28" i="2"/>
  <c r="L28" i="2"/>
  <c r="E22" i="2"/>
  <c r="F22" i="2"/>
  <c r="I22" i="2"/>
  <c r="M22" i="2"/>
  <c r="L22" i="2"/>
  <c r="E11" i="2"/>
  <c r="D11" i="2"/>
  <c r="F11" i="2"/>
  <c r="F24" i="2" s="1"/>
  <c r="F31" i="2" s="1"/>
  <c r="F35" i="2" s="1"/>
  <c r="I11" i="2"/>
  <c r="I24" i="2" s="1"/>
  <c r="I31" i="2" s="1"/>
  <c r="I35" i="2" s="1"/>
  <c r="M11" i="2"/>
  <c r="M24" i="2" s="1"/>
  <c r="M31" i="2" s="1"/>
  <c r="M35" i="2" s="1"/>
  <c r="L11" i="2"/>
  <c r="L24" i="2" s="1"/>
  <c r="L31" i="2" s="1"/>
  <c r="L35" i="2" s="1"/>
  <c r="E52" i="1"/>
  <c r="G52" i="1"/>
  <c r="F52" i="1"/>
  <c r="I52" i="1"/>
  <c r="H52" i="1"/>
  <c r="M52" i="1"/>
  <c r="L52" i="1"/>
  <c r="E42" i="1"/>
  <c r="E53" i="1" s="1"/>
  <c r="G42" i="1"/>
  <c r="G53" i="1" s="1"/>
  <c r="G55" i="1" s="1"/>
  <c r="F42" i="1"/>
  <c r="F53" i="1" s="1"/>
  <c r="I42" i="1"/>
  <c r="I53" i="1" s="1"/>
  <c r="H42" i="1"/>
  <c r="H53" i="1" s="1"/>
  <c r="M42" i="1"/>
  <c r="M53" i="1" s="1"/>
  <c r="M55" i="1" s="1"/>
  <c r="L42" i="1"/>
  <c r="E35" i="1"/>
  <c r="G35" i="1"/>
  <c r="F35" i="1"/>
  <c r="I35" i="1"/>
  <c r="H35" i="1"/>
  <c r="M35" i="1"/>
  <c r="L35" i="1"/>
  <c r="M21" i="1"/>
  <c r="L21" i="1"/>
  <c r="F13" i="1"/>
  <c r="G13" i="1"/>
  <c r="M13" i="1"/>
  <c r="M23" i="1" s="1"/>
  <c r="L13" i="1"/>
  <c r="L23" i="1" s="1"/>
  <c r="E21" i="1"/>
  <c r="F21" i="1"/>
  <c r="G21" i="1"/>
  <c r="E13" i="1"/>
  <c r="E23" i="1" s="1"/>
  <c r="D24" i="2" l="1"/>
  <c r="D31" i="2" s="1"/>
  <c r="D35" i="2" s="1"/>
  <c r="E24" i="2"/>
  <c r="E31" i="2" s="1"/>
  <c r="E35" i="2" s="1"/>
  <c r="I55" i="1"/>
  <c r="E55" i="1"/>
  <c r="G23" i="1"/>
  <c r="F55" i="1"/>
  <c r="F23" i="1"/>
  <c r="K23" i="1"/>
  <c r="K55" i="1"/>
  <c r="H55" i="1"/>
  <c r="L53" i="1"/>
  <c r="L55" i="1" s="1"/>
  <c r="J52" i="1" l="1"/>
  <c r="J42" i="1"/>
  <c r="J53" i="1" s="1"/>
  <c r="J35" i="1"/>
  <c r="J21" i="1"/>
  <c r="J13" i="1"/>
  <c r="H21" i="1"/>
  <c r="H13" i="1"/>
  <c r="J55" i="1" l="1"/>
  <c r="J23" i="1"/>
  <c r="H23" i="1"/>
  <c r="G33" i="2"/>
  <c r="G27" i="2"/>
  <c r="G26" i="2"/>
  <c r="G21" i="2"/>
  <c r="G20" i="2"/>
  <c r="G19" i="2"/>
  <c r="G18" i="2"/>
  <c r="G17" i="2"/>
  <c r="G16" i="2"/>
  <c r="G15" i="2"/>
  <c r="G14" i="2"/>
  <c r="G10" i="2"/>
  <c r="G9" i="2"/>
  <c r="G8" i="2"/>
  <c r="G7" i="2"/>
  <c r="H33" i="2"/>
  <c r="H27" i="2"/>
  <c r="H26" i="2"/>
  <c r="H21" i="2"/>
  <c r="H20" i="2"/>
  <c r="H19" i="2"/>
  <c r="H18" i="2"/>
  <c r="H17" i="2"/>
  <c r="H16" i="2"/>
  <c r="H15" i="2"/>
  <c r="H14" i="2"/>
  <c r="H10" i="2"/>
  <c r="H9" i="2"/>
  <c r="H8" i="2"/>
  <c r="H7" i="2"/>
  <c r="H28" i="2" l="1"/>
  <c r="H11" i="2"/>
  <c r="H22" i="2"/>
  <c r="H24" i="2" s="1"/>
  <c r="H31" i="2" s="1"/>
  <c r="H35" i="2" s="1"/>
  <c r="G11" i="2"/>
  <c r="G22" i="2"/>
  <c r="G28" i="2"/>
  <c r="J28" i="2"/>
  <c r="J22" i="2"/>
  <c r="J11" i="2"/>
  <c r="I19" i="1"/>
  <c r="I21" i="1" s="1"/>
  <c r="I13" i="1"/>
  <c r="I23" i="1" s="1"/>
  <c r="J24" i="2" l="1"/>
  <c r="J31" i="2" s="1"/>
  <c r="J35" i="2" s="1"/>
  <c r="G24" i="2"/>
  <c r="G31" i="2" s="1"/>
  <c r="G35" i="2" s="1"/>
</calcChain>
</file>

<file path=xl/sharedStrings.xml><?xml version="1.0" encoding="utf-8"?>
<sst xmlns="http://schemas.openxmlformats.org/spreadsheetml/2006/main" count="149" uniqueCount="140">
  <si>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</si>
  <si>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</si>
  <si>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</si>
  <si>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</si>
  <si>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</si>
  <si>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</si>
  <si>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</si>
  <si>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</si>
  <si>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</si>
  <si>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</si>
  <si>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</si>
  <si>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</si>
  <si>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</si>
  <si>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</si>
  <si>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</si>
  <si>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</si>
  <si>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</si>
  <si>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</si>
  <si>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</si>
  <si>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</si>
  <si>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</si>
  <si>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</si>
  <si>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</si>
  <si>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</si>
  <si>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</si>
  <si>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</si>
  <si>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</si>
  <si>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</si>
  <si>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</si>
  <si>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</si>
  <si>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</si>
  <si>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</si>
  <si>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</si>
  <si>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</si>
  <si>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</si>
  <si>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</si>
  <si>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</si>
  <si>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</si>
  <si>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</si>
  <si>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</si>
  <si>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</si>
  <si>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</si>
  <si>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</si>
  <si>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</si>
  <si>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</si>
  <si>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</si>
  <si>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</si>
  <si>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</si>
  <si>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</si>
  <si>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</si>
  <si>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</si>
  <si>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</si>
  <si>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</si>
  <si>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</si>
  <si>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</si>
  <si>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</si>
  <si>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</si>
  <si>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</si>
  <si>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</si>
  <si>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</si>
  <si>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</si>
  <si>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</si>
  <si>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</si>
  <si>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</si>
  <si>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</si>
  <si>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</si>
  <si>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</si>
  <si>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</si>
  <si>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</si>
  <si>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</si>
  <si>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</si>
  <si>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</si>
  <si>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</si>
  <si>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</si>
  <si>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</si>
  <si>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</si>
  <si>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</si>
  <si>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</si>
  <si>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</si>
  <si>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</si>
  <si>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</si>
  <si>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</si>
  <si>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</si>
  <si>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</si>
  <si>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</si>
  <si>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</si>
  <si>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</si>
  <si>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</si>
  <si>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</si>
  <si>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</si>
  <si>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</si>
  <si>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</si>
  <si>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</si>
  <si>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</si>
  <si>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</si>
  <si>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</si>
  <si>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</si>
  <si>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</si>
  <si>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</si>
  <si>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</si>
  <si>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</si>
  <si>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</si>
  <si>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</si>
  <si>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</si>
  <si>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</si>
  <si>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</si>
  <si>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</si>
  <si>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</si>
  <si>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</si>
  <si>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</si>
  <si>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</si>
  <si>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</si>
  <si>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</si>
  <si>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</si>
  <si>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</si>
  <si>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</si>
  <si>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</si>
  <si>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</si>
  <si>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</si>
  <si>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</si>
  <si>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</si>
  <si>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</si>
  <si>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</si>
  <si>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</si>
  <si>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</si>
  <si>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</si>
  <si>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</si>
  <si>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</si>
  <si>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</si>
  <si>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</si>
  <si>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</si>
  <si>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</si>
  <si>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</si>
  <si>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</si>
  <si>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</si>
  <si>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Imobilizari af. drepturilor de utilizare a activelor luate in leasing - cladiri</t>
  </si>
  <si>
    <t xml:space="preserve">   Alte imprumuturi si datorii asimilate-Leasing cladire</t>
  </si>
  <si>
    <t>Assets of the usage rights for leased assets - buildings</t>
  </si>
  <si>
    <t>Other loans and assimilated liabilities - Leasing of building</t>
  </si>
  <si>
    <t>31.12.2020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</si>
</sst>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l_e_i_-;\-* #,##0.00\ _l_e_i_-;_-* &quot;-&quot;??\ _l_e_i_-;_-@_-"/>
    <numFmt numFmtId="164" formatCode="_(* #,##0_);_(* \(#,##0\);_(* &quot;-&quot;_);_(@_)"/>
    <numFmt numFmtId="165" formatCode="_(* #,##0_);_(* \(#,##0\);_(* \-??_);_(@_)"/>
    <numFmt numFmtId="166" formatCode="_-* #,##0.00_-;\-* #,##0.00_-;_-* \-??_-;_-@_-"/>
    <numFmt numFmtId="167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8" fillId="0" borderId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</cellStyleXfs>
  <cellXfs count="59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4" fontId="0" fillId="2" borderId="1" xfId="0" applyNumberFormat="1" applyFill="1" applyBorder="1"/>
    <xf numFmtId="164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164" fontId="0" fillId="2" borderId="1" xfId="0" applyNumberFormat="1" applyFont="1" applyFill="1" applyBorder="1"/>
    <xf numFmtId="164" fontId="3" fillId="2" borderId="1" xfId="0" applyNumberFormat="1" applyFont="1" applyFill="1" applyBorder="1"/>
    <xf numFmtId="164" fontId="6" fillId="3" borderId="1" xfId="1" applyNumberFormat="1" applyFont="1" applyFill="1" applyBorder="1" applyAlignment="1" applyProtection="1"/>
    <xf numFmtId="164" fontId="9" fillId="3" borderId="1" xfId="2" applyNumberFormat="1" applyFont="1" applyFill="1" applyBorder="1" applyAlignment="1" applyProtection="1"/>
    <xf numFmtId="164" fontId="4" fillId="3" borderId="1" xfId="2" applyNumberFormat="1" applyFont="1" applyFill="1" applyBorder="1" applyAlignment="1" applyProtection="1"/>
    <xf numFmtId="164" fontId="7" fillId="3" borderId="1" xfId="1" applyNumberFormat="1" applyFont="1" applyFill="1" applyBorder="1" applyAlignment="1" applyProtection="1"/>
    <xf numFmtId="164" fontId="0" fillId="2" borderId="2" xfId="0" applyNumberFormat="1" applyFont="1" applyFill="1" applyBorder="1"/>
    <xf numFmtId="165" fontId="7" fillId="3" borderId="1" xfId="1" applyNumberFormat="1" applyFont="1" applyFill="1" applyBorder="1" applyAlignment="1" applyProtection="1"/>
    <xf numFmtId="3" fontId="3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0" fontId="0" fillId="0" borderId="1" xfId="0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3" fillId="0" borderId="1" xfId="1" applyNumberFormat="1" applyFont="1" applyBorder="1"/>
    <xf numFmtId="164" fontId="1" fillId="2" borderId="1" xfId="1" applyNumberFormat="1" applyFont="1" applyFill="1" applyBorder="1"/>
    <xf numFmtId="164" fontId="4" fillId="3" borderId="1" xfId="1" applyNumberFormat="1" applyFont="1" applyFill="1" applyBorder="1" applyAlignment="1" applyProtection="1"/>
    <xf numFmtId="0" fontId="10" fillId="0" borderId="0" xfId="0" applyFont="1"/>
    <xf numFmtId="15" fontId="0" fillId="0" borderId="0" xfId="0" applyNumberFormat="1"/>
    <xf numFmtId="15" fontId="2" fillId="0" borderId="1" xfId="0" applyNumberFormat="1" applyFont="1" applyBorder="1"/>
    <xf numFmtId="0" fontId="0" fillId="0" borderId="1" xfId="0" applyFill="1" applyBorder="1"/>
    <xf numFmtId="164" fontId="0" fillId="2" borderId="3" xfId="0" applyNumberFormat="1" applyFont="1" applyFill="1" applyBorder="1"/>
    <xf numFmtId="0" fontId="11" fillId="0" borderId="0" xfId="0" applyFont="1"/>
    <xf numFmtId="164" fontId="11" fillId="0" borderId="0" xfId="0" applyNumberFormat="1" applyFont="1"/>
    <xf numFmtId="43" fontId="11" fillId="0" borderId="0" xfId="1" applyFont="1"/>
    <xf numFmtId="3" fontId="0" fillId="2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0" xfId="0" applyFill="1"/>
    <xf numFmtId="15" fontId="2" fillId="0" borderId="1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164" fontId="0" fillId="0" borderId="1" xfId="0" applyNumberFormat="1" applyFont="1" applyFill="1" applyBorder="1"/>
    <xf numFmtId="164" fontId="3" fillId="0" borderId="1" xfId="0" applyNumberFormat="1" applyFont="1" applyFill="1" applyBorder="1"/>
    <xf numFmtId="164" fontId="9" fillId="0" borderId="1" xfId="2" applyNumberFormat="1" applyFont="1" applyFill="1" applyBorder="1" applyAlignment="1" applyProtection="1"/>
    <xf numFmtId="164" fontId="4" fillId="0" borderId="1" xfId="2" applyNumberFormat="1" applyFont="1" applyFill="1" applyBorder="1" applyAlignment="1" applyProtection="1"/>
    <xf numFmtId="164" fontId="7" fillId="0" borderId="1" xfId="1" applyNumberFormat="1" applyFont="1" applyFill="1" applyBorder="1" applyAlignment="1" applyProtection="1"/>
    <xf numFmtId="0" fontId="0" fillId="0" borderId="2" xfId="0" applyFill="1" applyBorder="1"/>
    <xf numFmtId="164" fontId="0" fillId="0" borderId="0" xfId="0" applyNumberFormat="1"/>
    <xf numFmtId="3" fontId="0" fillId="0" borderId="1" xfId="0" applyNumberFormat="1" applyBorder="1" applyAlignment="1">
      <alignment wrapText="1"/>
    </xf>
    <xf numFmtId="164" fontId="2" fillId="0" borderId="1" xfId="0" applyNumberFormat="1" applyFont="1" applyFill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4/Economic/Bilant%2031.12.2020%20prelimin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1/Economic/BILANT%2030.03.2020%20MAGDA_cu%20corectie%20leasing%20cladi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4/Economic/CPP%20si%20BILANT%2031.12.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19/Surse%20T3/Economic/Bilant%20si%20CPP%20_30%20septembrie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1/Economic/CPP%20TRIM%20I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">
          <cell r="B12">
            <v>3567419985</v>
          </cell>
          <cell r="C12">
            <v>3439577805</v>
          </cell>
        </row>
        <row r="13">
          <cell r="B13">
            <v>6976600</v>
          </cell>
          <cell r="C13">
            <v>23437440</v>
          </cell>
        </row>
        <row r="14">
          <cell r="B14">
            <v>81742973</v>
          </cell>
          <cell r="C14">
            <v>81500833</v>
          </cell>
        </row>
        <row r="15">
          <cell r="B15">
            <v>41636790</v>
          </cell>
          <cell r="C15">
            <v>6328685</v>
          </cell>
        </row>
        <row r="16">
          <cell r="B16">
            <v>3697776348</v>
          </cell>
        </row>
        <row r="19">
          <cell r="B19">
            <v>42346860</v>
          </cell>
          <cell r="C19">
            <v>37519730.990000002</v>
          </cell>
        </row>
        <row r="20">
          <cell r="B20">
            <v>828664533</v>
          </cell>
          <cell r="C20">
            <v>706350247.74000001</v>
          </cell>
        </row>
        <row r="21">
          <cell r="B21">
            <v>0</v>
          </cell>
          <cell r="C21">
            <v>85000000</v>
          </cell>
        </row>
        <row r="22">
          <cell r="B22">
            <v>554005831</v>
          </cell>
          <cell r="C22">
            <v>320768647</v>
          </cell>
        </row>
        <row r="23">
          <cell r="B23">
            <v>0</v>
          </cell>
        </row>
        <row r="24">
          <cell r="B24">
            <v>1425017224</v>
          </cell>
        </row>
        <row r="26">
          <cell r="B26">
            <v>5122793572.3799982</v>
          </cell>
        </row>
        <row r="31">
          <cell r="B31">
            <v>733031420</v>
          </cell>
          <cell r="C31">
            <v>733031420</v>
          </cell>
        </row>
        <row r="32">
          <cell r="B32">
            <v>733031420</v>
          </cell>
          <cell r="C32">
            <v>733031420</v>
          </cell>
        </row>
        <row r="33">
          <cell r="B33">
            <v>49842552</v>
          </cell>
          <cell r="C33">
            <v>49842552</v>
          </cell>
        </row>
        <row r="34">
          <cell r="B34">
            <v>129096113</v>
          </cell>
          <cell r="C34">
            <v>129096113</v>
          </cell>
        </row>
        <row r="35">
          <cell r="B35">
            <v>841575372</v>
          </cell>
          <cell r="C35">
            <v>922454926</v>
          </cell>
        </row>
        <row r="36">
          <cell r="B36">
            <v>17460694</v>
          </cell>
          <cell r="C36">
            <v>15771718</v>
          </cell>
        </row>
        <row r="37">
          <cell r="B37">
            <v>1592250798</v>
          </cell>
          <cell r="C37">
            <v>1433931607.99</v>
          </cell>
        </row>
        <row r="38">
          <cell r="B38">
            <v>3363256949.2600002</v>
          </cell>
        </row>
        <row r="41">
          <cell r="B41">
            <v>347944539</v>
          </cell>
          <cell r="C41">
            <v>360641212.12</v>
          </cell>
        </row>
        <row r="42">
          <cell r="B42">
            <v>101671269</v>
          </cell>
          <cell r="C42">
            <v>122835499</v>
          </cell>
        </row>
        <row r="43">
          <cell r="B43">
            <v>134030478</v>
          </cell>
          <cell r="C43">
            <v>136853805</v>
          </cell>
        </row>
        <row r="44">
          <cell r="B44">
            <v>63711459</v>
          </cell>
          <cell r="C44">
            <v>63711459</v>
          </cell>
        </row>
        <row r="45">
          <cell r="B45">
            <v>647357744.73000002</v>
          </cell>
        </row>
        <row r="48">
          <cell r="B48">
            <v>865684933</v>
          </cell>
          <cell r="C48">
            <v>556477615</v>
          </cell>
        </row>
        <row r="49">
          <cell r="B49">
            <v>41636790</v>
          </cell>
          <cell r="C49">
            <v>6328098</v>
          </cell>
        </row>
        <row r="50">
          <cell r="B50">
            <v>17011429</v>
          </cell>
          <cell r="C50">
            <v>8752115</v>
          </cell>
        </row>
        <row r="51">
          <cell r="B51">
            <v>24709805</v>
          </cell>
          <cell r="C51">
            <v>55566735</v>
          </cell>
        </row>
        <row r="52">
          <cell r="B52">
            <v>122453778</v>
          </cell>
          <cell r="C52">
            <v>70017850</v>
          </cell>
        </row>
        <row r="53">
          <cell r="B53">
            <v>32937334</v>
          </cell>
          <cell r="C53">
            <v>37209744.619999997</v>
          </cell>
        </row>
        <row r="54">
          <cell r="B54">
            <v>7744809</v>
          </cell>
          <cell r="C54">
            <v>-2039081</v>
          </cell>
        </row>
        <row r="55">
          <cell r="B55">
            <v>1112178878</v>
          </cell>
        </row>
        <row r="56">
          <cell r="B56">
            <v>1759536623</v>
          </cell>
        </row>
        <row r="58">
          <cell r="B58">
            <v>5122793572.3800001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B6">
            <v>3425874123</v>
          </cell>
        </row>
        <row r="7">
          <cell r="B7">
            <v>24861722.740000006</v>
          </cell>
        </row>
        <row r="8">
          <cell r="B8">
            <v>81500833</v>
          </cell>
        </row>
        <row r="9">
          <cell r="B9">
            <v>0</v>
          </cell>
        </row>
        <row r="10">
          <cell r="B10">
            <v>4219123.0199999996</v>
          </cell>
        </row>
        <row r="14">
          <cell r="B14">
            <v>38607203</v>
          </cell>
        </row>
        <row r="15">
          <cell r="B15">
            <v>715565268</v>
          </cell>
        </row>
        <row r="16">
          <cell r="B16">
            <v>0</v>
          </cell>
        </row>
        <row r="17">
          <cell r="B17">
            <v>491845736</v>
          </cell>
        </row>
        <row r="18">
          <cell r="B18">
            <v>0</v>
          </cell>
        </row>
        <row r="26">
          <cell r="B26">
            <v>733031420</v>
          </cell>
        </row>
        <row r="27">
          <cell r="B27">
            <v>733031420</v>
          </cell>
        </row>
        <row r="28">
          <cell r="B28">
            <v>49842552</v>
          </cell>
        </row>
        <row r="29">
          <cell r="B29">
            <v>129096113</v>
          </cell>
        </row>
        <row r="30">
          <cell r="B30">
            <v>900537380</v>
          </cell>
        </row>
        <row r="31">
          <cell r="B31">
            <v>15771718</v>
          </cell>
        </row>
        <row r="32">
          <cell r="B32">
            <v>1532342839</v>
          </cell>
        </row>
        <row r="36">
          <cell r="B36">
            <v>296654746</v>
          </cell>
        </row>
        <row r="37">
          <cell r="B37">
            <v>118211989</v>
          </cell>
        </row>
        <row r="38">
          <cell r="B38">
            <v>135061879</v>
          </cell>
        </row>
        <row r="39">
          <cell r="B39">
            <v>63711459</v>
          </cell>
        </row>
        <row r="43">
          <cell r="B43">
            <v>456445081.49000013</v>
          </cell>
        </row>
        <row r="44">
          <cell r="B44">
            <v>4219123</v>
          </cell>
        </row>
        <row r="45">
          <cell r="B45">
            <v>9158283</v>
          </cell>
        </row>
        <row r="46">
          <cell r="B46">
            <v>154771075</v>
          </cell>
        </row>
        <row r="47">
          <cell r="B47">
            <v>70014590</v>
          </cell>
        </row>
        <row r="48">
          <cell r="B48">
            <v>99656613</v>
          </cell>
        </row>
        <row r="49">
          <cell r="B49">
            <v>13947149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1.12.2020"/>
      <sheetName val="bilant 31.12.2020"/>
      <sheetName val="Sheet3"/>
    </sheetNames>
    <sheetDataSet>
      <sheetData sheetId="0">
        <row r="11">
          <cell r="B11">
            <v>1035269795</v>
          </cell>
          <cell r="D11">
            <v>1081980781</v>
          </cell>
        </row>
        <row r="12">
          <cell r="B12">
            <v>795022892</v>
          </cell>
          <cell r="D12">
            <v>741693479</v>
          </cell>
        </row>
        <row r="13">
          <cell r="B13">
            <v>495499309</v>
          </cell>
          <cell r="D13">
            <v>523104001</v>
          </cell>
        </row>
        <row r="14">
          <cell r="B14">
            <v>42100643</v>
          </cell>
          <cell r="D14">
            <v>50932248</v>
          </cell>
        </row>
        <row r="15">
          <cell r="B15">
            <v>2367892638.8900003</v>
          </cell>
        </row>
        <row r="18">
          <cell r="B18">
            <v>-309660776</v>
          </cell>
          <cell r="D18">
            <v>-351742734</v>
          </cell>
        </row>
        <row r="19">
          <cell r="B19">
            <v>-495499309</v>
          </cell>
          <cell r="D19">
            <v>-523104001</v>
          </cell>
        </row>
        <row r="20">
          <cell r="B20">
            <v>-565790945.99000001</v>
          </cell>
          <cell r="D20">
            <v>-676467560</v>
          </cell>
        </row>
        <row r="21">
          <cell r="B21">
            <v>-268067988.97</v>
          </cell>
          <cell r="D21">
            <v>-280042435</v>
          </cell>
        </row>
        <row r="22">
          <cell r="B22">
            <v>-296659186.88999999</v>
          </cell>
          <cell r="D22">
            <v>-209931878.40000001</v>
          </cell>
        </row>
        <row r="23">
          <cell r="B23">
            <v>-97425794.959999993</v>
          </cell>
          <cell r="D23">
            <v>-101597713.40000001</v>
          </cell>
        </row>
        <row r="24">
          <cell r="B24">
            <v>-7646689.709999999</v>
          </cell>
          <cell r="D24">
            <v>-8520744.4000000004</v>
          </cell>
        </row>
        <row r="25">
          <cell r="B25">
            <v>-157711094.77999994</v>
          </cell>
          <cell r="D25">
            <v>-130474874.40000001</v>
          </cell>
        </row>
        <row r="26">
          <cell r="B26">
            <v>-2198461787</v>
          </cell>
        </row>
        <row r="28">
          <cell r="B28">
            <v>169430852</v>
          </cell>
        </row>
        <row r="30">
          <cell r="B30">
            <v>9794182.879999999</v>
          </cell>
          <cell r="D30">
            <v>9722480</v>
          </cell>
        </row>
        <row r="31">
          <cell r="B31">
            <v>-11769775.359999999</v>
          </cell>
          <cell r="D31">
            <v>-18470590.449999999</v>
          </cell>
        </row>
        <row r="32">
          <cell r="B32">
            <v>-1975592.4800000004</v>
          </cell>
        </row>
        <row r="35">
          <cell r="B35">
            <v>167455260.21000054</v>
          </cell>
        </row>
        <row r="36">
          <cell r="B36">
            <v>57176226.32</v>
          </cell>
        </row>
        <row r="37">
          <cell r="B37">
            <v>-3415699.53</v>
          </cell>
        </row>
        <row r="39">
          <cell r="B39">
            <v>113694733.42000055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"/>
      <sheetName val="CPP"/>
      <sheetName val="Sheet3"/>
    </sheetNames>
    <sheetDataSet>
      <sheetData sheetId="0"/>
      <sheetData sheetId="1">
        <row r="9">
          <cell r="D9">
            <v>809156043</v>
          </cell>
          <cell r="E9">
            <v>770926848</v>
          </cell>
        </row>
        <row r="10">
          <cell r="D10">
            <v>530109314</v>
          </cell>
          <cell r="E10">
            <v>530155344</v>
          </cell>
        </row>
        <row r="11">
          <cell r="D11">
            <v>405364762</v>
          </cell>
          <cell r="E11">
            <v>497923243</v>
          </cell>
        </row>
        <row r="12">
          <cell r="D12">
            <v>38541535</v>
          </cell>
          <cell r="E12">
            <v>33438255</v>
          </cell>
        </row>
        <row r="16">
          <cell r="D16">
            <v>-268117622</v>
          </cell>
          <cell r="E16">
            <v>-212059933</v>
          </cell>
        </row>
        <row r="17">
          <cell r="D17">
            <v>-405364762</v>
          </cell>
          <cell r="E17">
            <v>-497923243</v>
          </cell>
        </row>
        <row r="18">
          <cell r="D18">
            <v>-496812381</v>
          </cell>
          <cell r="E18">
            <v>-496782239</v>
          </cell>
        </row>
        <row r="19">
          <cell r="D19">
            <v>-209971449</v>
          </cell>
          <cell r="E19">
            <v>-225812921</v>
          </cell>
        </row>
        <row r="20">
          <cell r="D20">
            <v>-158484470</v>
          </cell>
          <cell r="E20">
            <v>-136981450</v>
          </cell>
        </row>
        <row r="21">
          <cell r="D21">
            <v>-72854302</v>
          </cell>
          <cell r="E21">
            <v>-64721896</v>
          </cell>
        </row>
        <row r="22">
          <cell r="D22">
            <v>-5184717</v>
          </cell>
          <cell r="E22">
            <v>-7259798</v>
          </cell>
        </row>
        <row r="23">
          <cell r="D23">
            <v>-77208581</v>
          </cell>
          <cell r="E23">
            <v>-76824974</v>
          </cell>
        </row>
        <row r="28">
          <cell r="D28">
            <v>7608870</v>
          </cell>
          <cell r="E28">
            <v>13374090</v>
          </cell>
        </row>
        <row r="29">
          <cell r="D29">
            <v>-13875853</v>
          </cell>
          <cell r="E29">
            <v>-19717318</v>
          </cell>
        </row>
        <row r="35">
          <cell r="D35">
            <v>-9309988</v>
          </cell>
          <cell r="E35">
            <v>-10205491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MARTIE 2020-2019"/>
      <sheetName val="CPP FEB 2020-2019"/>
      <sheetName val="CPP IAN 2020-2019"/>
      <sheetName val="TRIM I 2020-2019"/>
    </sheetNames>
    <sheetDataSet>
      <sheetData sheetId="0"/>
      <sheetData sheetId="1"/>
      <sheetData sheetId="2"/>
      <sheetData sheetId="3">
        <row r="6">
          <cell r="B6">
            <v>280971716.44</v>
          </cell>
        </row>
        <row r="7">
          <cell r="B7">
            <v>214828510.19999999</v>
          </cell>
        </row>
        <row r="8">
          <cell r="B8">
            <v>97519312.680000007</v>
          </cell>
        </row>
        <row r="9">
          <cell r="B9">
            <v>9523600.1699999999</v>
          </cell>
        </row>
        <row r="13">
          <cell r="B13">
            <v>-81344578.180000007</v>
          </cell>
        </row>
        <row r="14">
          <cell r="B14">
            <v>-97519312.040000007</v>
          </cell>
        </row>
        <row r="15">
          <cell r="B15">
            <v>-165933307.83000001</v>
          </cell>
        </row>
        <row r="16">
          <cell r="B16">
            <v>-68455275.209999993</v>
          </cell>
        </row>
        <row r="17">
          <cell r="B17">
            <v>-51873444.270000003</v>
          </cell>
        </row>
        <row r="18">
          <cell r="B18">
            <v>-15898583.300000001</v>
          </cell>
        </row>
        <row r="19">
          <cell r="B19">
            <v>-1683650.36</v>
          </cell>
        </row>
        <row r="20">
          <cell r="B20">
            <v>-26111732.18</v>
          </cell>
        </row>
        <row r="25">
          <cell r="B25">
            <v>2545824.11</v>
          </cell>
        </row>
        <row r="26">
          <cell r="B26">
            <v>-4132849.68</v>
          </cell>
        </row>
        <row r="31">
          <cell r="B31">
            <v>-17705438.57</v>
          </cell>
        </row>
        <row r="32">
          <cell r="B32">
            <v>2465961.5099999998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6"/>
  <sheetViews>
    <sheetView tabSelected="1" topLeftCell="B1" workbookViewId="0">
      <selection activeCell="C6" sqref="C6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6" customWidth="1"/>
    <col min="4" max="9" width="12.7109375" customWidth="1"/>
    <col min="10" max="10" width="12.7109375" style="45" customWidth="1"/>
    <col min="11" max="11" width="12.7109375" style="29" bestFit="1" customWidth="1"/>
    <col min="12" max="13" width="12.7109375" bestFit="1" customWidth="1"/>
    <col min="15" max="15" width="10.85546875" bestFit="1" customWidth="1"/>
  </cols>
  <sheetData>
    <row r="2" spans="1:17" x14ac:dyDescent="0.25">
      <c r="A2" s="35" t="s">
        <v>133</v>
      </c>
      <c r="B2" s="35" t="s">
        <v>134</v>
      </c>
    </row>
    <row r="4" spans="1:17" x14ac:dyDescent="0.25">
      <c r="A4" s="1" t="s">
        <v>107</v>
      </c>
      <c r="B4" s="1" t="s">
        <v>0</v>
      </c>
      <c r="C4" s="1" t="s">
        <v>139</v>
      </c>
      <c r="D4" s="37">
        <v>43830</v>
      </c>
      <c r="E4" s="37">
        <v>43465</v>
      </c>
      <c r="F4" s="37">
        <v>43100</v>
      </c>
      <c r="G4" s="37">
        <v>43738</v>
      </c>
      <c r="H4" s="37">
        <v>43373</v>
      </c>
      <c r="I4" s="37">
        <v>43646</v>
      </c>
      <c r="J4" s="37">
        <v>43281</v>
      </c>
      <c r="K4" s="46">
        <v>43921</v>
      </c>
      <c r="L4" s="37">
        <v>43555</v>
      </c>
      <c r="M4" s="37">
        <v>43190</v>
      </c>
    </row>
    <row r="5" spans="1:17" x14ac:dyDescent="0.25">
      <c r="A5" s="1" t="s">
        <v>106</v>
      </c>
      <c r="B5" s="1" t="s">
        <v>1</v>
      </c>
      <c r="C5" s="1"/>
      <c r="D5" s="2"/>
      <c r="E5" s="2"/>
      <c r="F5" s="24"/>
      <c r="G5" s="2"/>
      <c r="H5" s="2"/>
      <c r="I5" s="38"/>
      <c r="J5" s="38"/>
      <c r="K5" s="38"/>
      <c r="L5" s="26"/>
      <c r="M5" s="2"/>
      <c r="O5" s="40"/>
      <c r="P5" s="40"/>
    </row>
    <row r="6" spans="1:17" x14ac:dyDescent="0.25">
      <c r="A6" s="1" t="s">
        <v>67</v>
      </c>
      <c r="B6" s="1" t="s">
        <v>2</v>
      </c>
      <c r="C6" s="1"/>
      <c r="D6" s="2"/>
      <c r="E6" s="2"/>
      <c r="F6" s="3"/>
      <c r="G6" s="2"/>
      <c r="H6" s="2"/>
      <c r="I6" s="38"/>
      <c r="J6" s="38"/>
      <c r="K6" s="38"/>
      <c r="L6" s="26"/>
      <c r="M6" s="2"/>
      <c r="O6" s="40"/>
      <c r="P6" s="40"/>
    </row>
    <row r="7" spans="1:17" x14ac:dyDescent="0.25">
      <c r="A7" s="1" t="s">
        <v>68</v>
      </c>
      <c r="B7" s="1" t="s">
        <v>3</v>
      </c>
      <c r="C7" s="1"/>
      <c r="D7" s="2"/>
      <c r="E7" s="2"/>
      <c r="F7" s="3"/>
      <c r="G7" s="2"/>
      <c r="H7" s="2"/>
      <c r="I7" s="38"/>
      <c r="J7" s="38"/>
      <c r="K7" s="38"/>
      <c r="L7" s="26"/>
      <c r="M7" s="2"/>
      <c r="O7" s="40"/>
      <c r="P7" s="40"/>
    </row>
    <row r="8" spans="1:17" x14ac:dyDescent="0.25">
      <c r="A8" s="2" t="s">
        <v>69</v>
      </c>
      <c r="B8" s="2" t="s">
        <v>4</v>
      </c>
      <c r="C8" s="4">
        <f>[1]Sheet1!$B$12</f>
        <v>3567419985</v>
      </c>
      <c r="D8" s="43">
        <f>[1]Sheet1!C12</f>
        <v>3439577805</v>
      </c>
      <c r="E8" s="4">
        <v>2988303101</v>
      </c>
      <c r="F8" s="3">
        <v>3044365315</v>
      </c>
      <c r="G8" s="3">
        <v>2899793502</v>
      </c>
      <c r="H8" s="3">
        <v>2916892084</v>
      </c>
      <c r="I8" s="3">
        <v>2943543479</v>
      </c>
      <c r="J8" s="3">
        <v>2951894381</v>
      </c>
      <c r="K8" s="47">
        <f>[2]Sheet1!B6</f>
        <v>3425874123</v>
      </c>
      <c r="L8" s="27">
        <v>2952479108.0799994</v>
      </c>
      <c r="M8" s="4">
        <v>2989323807</v>
      </c>
      <c r="O8" s="40"/>
      <c r="P8" s="42"/>
      <c r="Q8" s="42"/>
    </row>
    <row r="9" spans="1:17" x14ac:dyDescent="0.25">
      <c r="A9" s="2" t="s">
        <v>70</v>
      </c>
      <c r="B9" s="2" t="s">
        <v>5</v>
      </c>
      <c r="C9" s="4">
        <f>[1]Sheet1!$B$13</f>
        <v>6976600</v>
      </c>
      <c r="D9" s="43">
        <f>[1]Sheet1!$C$13</f>
        <v>23437440</v>
      </c>
      <c r="E9" s="4">
        <v>22752925</v>
      </c>
      <c r="F9" s="3">
        <v>15563225</v>
      </c>
      <c r="G9" s="3">
        <v>31781534</v>
      </c>
      <c r="H9" s="3">
        <v>23488386</v>
      </c>
      <c r="I9" s="3">
        <v>33040046</v>
      </c>
      <c r="J9" s="3">
        <v>15792687</v>
      </c>
      <c r="K9" s="47">
        <f>[2]Sheet1!B7</f>
        <v>24861722.740000006</v>
      </c>
      <c r="L9" s="27">
        <v>34743502.55999998</v>
      </c>
      <c r="M9" s="4">
        <v>15376448</v>
      </c>
      <c r="O9" s="40"/>
      <c r="P9" s="42"/>
      <c r="Q9" s="42"/>
    </row>
    <row r="10" spans="1:17" x14ac:dyDescent="0.25">
      <c r="A10" s="2" t="s">
        <v>71</v>
      </c>
      <c r="B10" s="2" t="s">
        <v>6</v>
      </c>
      <c r="C10" s="4">
        <f>[1]Sheet1!$B$14</f>
        <v>81742973</v>
      </c>
      <c r="D10" s="43">
        <f>[1]Sheet1!$C$14</f>
        <v>81500833</v>
      </c>
      <c r="E10" s="4">
        <v>80245910</v>
      </c>
      <c r="F10" s="3">
        <v>78038750</v>
      </c>
      <c r="G10" s="3">
        <v>81500833</v>
      </c>
      <c r="H10" s="3">
        <v>80245910</v>
      </c>
      <c r="I10" s="3">
        <v>80245910</v>
      </c>
      <c r="J10" s="3">
        <v>80245910</v>
      </c>
      <c r="K10" s="47">
        <f>[2]Sheet1!B8</f>
        <v>81500833</v>
      </c>
      <c r="L10" s="27">
        <v>80245909.900000006</v>
      </c>
      <c r="M10" s="4">
        <v>78038750</v>
      </c>
      <c r="O10" s="40"/>
      <c r="P10" s="42"/>
      <c r="Q10" s="42"/>
    </row>
    <row r="11" spans="1:17" x14ac:dyDescent="0.25">
      <c r="A11" s="2" t="s">
        <v>68</v>
      </c>
      <c r="B11" s="2" t="s">
        <v>7</v>
      </c>
      <c r="C11" s="2">
        <v>0</v>
      </c>
      <c r="D11" s="43">
        <v>0</v>
      </c>
      <c r="E11" s="4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47">
        <f>[2]Sheet1!B9</f>
        <v>0</v>
      </c>
      <c r="L11" s="27">
        <v>0</v>
      </c>
      <c r="M11" s="4">
        <v>0</v>
      </c>
      <c r="O11" s="40"/>
      <c r="P11" s="42"/>
      <c r="Q11" s="42"/>
    </row>
    <row r="12" spans="1:17" ht="30" x14ac:dyDescent="0.25">
      <c r="A12" s="44" t="s">
        <v>137</v>
      </c>
      <c r="B12" s="44" t="s">
        <v>135</v>
      </c>
      <c r="C12" s="57">
        <f>[1]Sheet1!$B$15</f>
        <v>41636790</v>
      </c>
      <c r="D12" s="43">
        <f>[1]Sheet1!$C$15</f>
        <v>6328685</v>
      </c>
      <c r="E12" s="4"/>
      <c r="F12" s="3"/>
      <c r="G12" s="3"/>
      <c r="H12" s="3"/>
      <c r="I12" s="3"/>
      <c r="J12" s="3"/>
      <c r="K12" s="47">
        <f>[2]Sheet1!B10</f>
        <v>4219123.0199999996</v>
      </c>
      <c r="L12" s="27"/>
      <c r="M12" s="4"/>
      <c r="O12" s="40"/>
      <c r="P12" s="42"/>
      <c r="Q12" s="42"/>
    </row>
    <row r="13" spans="1:17" x14ac:dyDescent="0.25">
      <c r="A13" s="5" t="s">
        <v>72</v>
      </c>
      <c r="B13" s="5" t="s">
        <v>8</v>
      </c>
      <c r="C13" s="12">
        <f>[1]Sheet1!$B$16</f>
        <v>3697776348</v>
      </c>
      <c r="D13" s="6">
        <f>SUM(D8:D12)</f>
        <v>3550844763</v>
      </c>
      <c r="E13" s="6">
        <f t="shared" ref="D13:M13" si="0">SUM(E8:E11)</f>
        <v>3091301936</v>
      </c>
      <c r="F13" s="6">
        <f t="shared" si="0"/>
        <v>3137967290</v>
      </c>
      <c r="G13" s="6">
        <f t="shared" si="0"/>
        <v>3013075869</v>
      </c>
      <c r="H13" s="6">
        <f t="shared" si="0"/>
        <v>3020626380</v>
      </c>
      <c r="I13" s="6">
        <f t="shared" si="0"/>
        <v>3056829435</v>
      </c>
      <c r="J13" s="6">
        <f t="shared" si="0"/>
        <v>3047932978</v>
      </c>
      <c r="K13" s="48">
        <f>SUM(K8:K12)</f>
        <v>3536455801.7599998</v>
      </c>
      <c r="L13" s="6">
        <f t="shared" si="0"/>
        <v>3067468520.5399995</v>
      </c>
      <c r="M13" s="6">
        <f t="shared" si="0"/>
        <v>3082739005</v>
      </c>
      <c r="O13" s="40"/>
      <c r="P13" s="42"/>
      <c r="Q13" s="42"/>
    </row>
    <row r="14" spans="1:17" x14ac:dyDescent="0.25">
      <c r="A14" s="1"/>
      <c r="B14" s="1"/>
      <c r="C14" s="1"/>
      <c r="D14" s="7"/>
      <c r="E14" s="7"/>
      <c r="F14" s="10"/>
      <c r="G14" s="3"/>
      <c r="H14" s="3"/>
      <c r="I14" s="3"/>
      <c r="J14" s="3"/>
      <c r="K14" s="47"/>
      <c r="L14" s="27"/>
      <c r="M14" s="7"/>
      <c r="O14" s="40"/>
      <c r="P14" s="42"/>
      <c r="Q14" s="42"/>
    </row>
    <row r="15" spans="1:17" x14ac:dyDescent="0.25">
      <c r="A15" s="1" t="s">
        <v>73</v>
      </c>
      <c r="B15" s="1" t="s">
        <v>9</v>
      </c>
      <c r="C15" s="1"/>
      <c r="D15" s="7"/>
      <c r="E15" s="7"/>
      <c r="F15" s="3"/>
      <c r="G15" s="3"/>
      <c r="H15" s="3"/>
      <c r="I15" s="3"/>
      <c r="J15" s="3"/>
      <c r="K15" s="47"/>
      <c r="L15" s="27"/>
      <c r="M15" s="7"/>
      <c r="O15" s="40"/>
      <c r="P15" s="42"/>
      <c r="Q15" s="42"/>
    </row>
    <row r="16" spans="1:17" x14ac:dyDescent="0.25">
      <c r="A16" s="8" t="s">
        <v>74</v>
      </c>
      <c r="B16" s="8" t="s">
        <v>10</v>
      </c>
      <c r="C16" s="9">
        <f>[1]Sheet1!$B$19</f>
        <v>42346860</v>
      </c>
      <c r="D16" s="43">
        <f>[1]Sheet1!C19</f>
        <v>37519730.990000002</v>
      </c>
      <c r="E16" s="9">
        <v>34768678</v>
      </c>
      <c r="F16" s="3">
        <v>32014652</v>
      </c>
      <c r="G16" s="3">
        <v>37569723</v>
      </c>
      <c r="H16" s="3">
        <v>34635682</v>
      </c>
      <c r="I16" s="3">
        <v>39468717</v>
      </c>
      <c r="J16" s="3">
        <v>34943333</v>
      </c>
      <c r="K16" s="47">
        <f>[2]Sheet1!B14</f>
        <v>38607203</v>
      </c>
      <c r="L16" s="27">
        <v>34920735.439999998</v>
      </c>
      <c r="M16" s="9">
        <v>34599531</v>
      </c>
      <c r="O16" s="40"/>
      <c r="P16" s="42"/>
      <c r="Q16" s="42"/>
    </row>
    <row r="17" spans="1:17" x14ac:dyDescent="0.25">
      <c r="A17" s="2" t="s">
        <v>75</v>
      </c>
      <c r="B17" s="2" t="s">
        <v>11</v>
      </c>
      <c r="C17" s="4">
        <f>[1]Sheet1!$B$20</f>
        <v>828664533</v>
      </c>
      <c r="D17" s="43">
        <f>[1]Sheet1!C20</f>
        <v>706350247.74000001</v>
      </c>
      <c r="E17" s="4">
        <v>1063594025</v>
      </c>
      <c r="F17" s="3">
        <v>818529879</v>
      </c>
      <c r="G17" s="3">
        <v>781049505</v>
      </c>
      <c r="H17" s="3">
        <v>774191290</v>
      </c>
      <c r="I17" s="3">
        <v>822717439</v>
      </c>
      <c r="J17" s="3">
        <v>715781413</v>
      </c>
      <c r="K17" s="47">
        <f>[2]Sheet1!B15</f>
        <v>715565268</v>
      </c>
      <c r="L17" s="27">
        <v>876229577.31999993</v>
      </c>
      <c r="M17" s="4">
        <v>922082973</v>
      </c>
      <c r="O17" s="40"/>
      <c r="P17" s="42"/>
      <c r="Q17" s="42"/>
    </row>
    <row r="18" spans="1:17" x14ac:dyDescent="0.25">
      <c r="A18" s="2" t="s">
        <v>76</v>
      </c>
      <c r="B18" s="2" t="s">
        <v>12</v>
      </c>
      <c r="C18" s="4">
        <f>[1]Sheet1!$B$21</f>
        <v>0</v>
      </c>
      <c r="D18" s="43">
        <f>[1]Sheet1!C21</f>
        <v>85000000</v>
      </c>
      <c r="E18" s="4">
        <v>0</v>
      </c>
      <c r="F18" s="3">
        <v>0</v>
      </c>
      <c r="G18" s="3">
        <v>80000000</v>
      </c>
      <c r="H18" s="3">
        <v>0</v>
      </c>
      <c r="I18" s="3">
        <v>50000000</v>
      </c>
      <c r="J18" s="3">
        <v>125045000</v>
      </c>
      <c r="K18" s="47">
        <f>[2]Sheet1!B16</f>
        <v>0</v>
      </c>
      <c r="L18" s="27">
        <v>0</v>
      </c>
      <c r="M18" s="4">
        <v>0</v>
      </c>
      <c r="O18" s="40"/>
      <c r="P18" s="42"/>
      <c r="Q18" s="42"/>
    </row>
    <row r="19" spans="1:17" x14ac:dyDescent="0.25">
      <c r="A19" s="2" t="s">
        <v>77</v>
      </c>
      <c r="B19" s="2" t="s">
        <v>13</v>
      </c>
      <c r="C19" s="4">
        <f>[1]Sheet1!$B$22</f>
        <v>554005831</v>
      </c>
      <c r="D19" s="43">
        <f>[1]Sheet1!C22</f>
        <v>320768647</v>
      </c>
      <c r="E19" s="4">
        <v>482158679</v>
      </c>
      <c r="F19" s="3">
        <v>520746500</v>
      </c>
      <c r="G19" s="3">
        <v>271812261</v>
      </c>
      <c r="H19" s="3">
        <v>651349082</v>
      </c>
      <c r="I19" s="3">
        <f>346591345-50000000</f>
        <v>296591345</v>
      </c>
      <c r="J19" s="3">
        <v>545607214</v>
      </c>
      <c r="K19" s="47">
        <f>[2]Sheet1!B17</f>
        <v>491845736</v>
      </c>
      <c r="L19" s="27">
        <v>177588790.55999997</v>
      </c>
      <c r="M19" s="4">
        <v>499009751</v>
      </c>
      <c r="O19" s="40"/>
      <c r="P19" s="42"/>
      <c r="Q19" s="42"/>
    </row>
    <row r="20" spans="1:17" x14ac:dyDescent="0.25">
      <c r="A20" s="2" t="s">
        <v>78</v>
      </c>
      <c r="B20" s="2" t="s">
        <v>14</v>
      </c>
      <c r="C20" s="4">
        <f>[1]Sheet1!$B$23</f>
        <v>0</v>
      </c>
      <c r="D20" s="43">
        <f>[1]Sheet1!C23</f>
        <v>0</v>
      </c>
      <c r="E20" s="4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7">
        <f>[2]Sheet1!B18</f>
        <v>0</v>
      </c>
      <c r="L20" s="27">
        <v>0</v>
      </c>
      <c r="M20" s="4">
        <v>0</v>
      </c>
      <c r="O20" s="40"/>
      <c r="P20" s="42"/>
      <c r="Q20" s="42"/>
    </row>
    <row r="21" spans="1:17" x14ac:dyDescent="0.25">
      <c r="A21" s="1" t="s">
        <v>79</v>
      </c>
      <c r="B21" s="1" t="s">
        <v>15</v>
      </c>
      <c r="C21" s="7">
        <f>[1]Sheet1!$B$24</f>
        <v>1425017224</v>
      </c>
      <c r="D21" s="10">
        <f t="shared" ref="D21:M21" si="1">SUM(D16:D20)</f>
        <v>1149638625.73</v>
      </c>
      <c r="E21" s="10">
        <f t="shared" si="1"/>
        <v>1580521382</v>
      </c>
      <c r="F21" s="10">
        <f t="shared" si="1"/>
        <v>1371291031</v>
      </c>
      <c r="G21" s="10">
        <f t="shared" si="1"/>
        <v>1170431489</v>
      </c>
      <c r="H21" s="10">
        <f t="shared" si="1"/>
        <v>1460176054</v>
      </c>
      <c r="I21" s="6">
        <f t="shared" si="1"/>
        <v>1208777501</v>
      </c>
      <c r="J21" s="6">
        <f t="shared" si="1"/>
        <v>1421376960</v>
      </c>
      <c r="K21" s="48">
        <f t="shared" si="1"/>
        <v>1246018207</v>
      </c>
      <c r="L21" s="6">
        <f t="shared" si="1"/>
        <v>1088739103.3199999</v>
      </c>
      <c r="M21" s="6">
        <f t="shared" si="1"/>
        <v>1455692255</v>
      </c>
      <c r="O21" s="40"/>
      <c r="P21" s="42"/>
      <c r="Q21" s="42"/>
    </row>
    <row r="22" spans="1:17" x14ac:dyDescent="0.25">
      <c r="A22" s="2"/>
      <c r="B22" s="2" t="s">
        <v>16</v>
      </c>
      <c r="C22" s="2"/>
      <c r="D22" s="4"/>
      <c r="E22" s="4"/>
      <c r="F22" s="3"/>
      <c r="G22" s="3"/>
      <c r="H22" s="3"/>
      <c r="I22" s="3"/>
      <c r="J22" s="3"/>
      <c r="K22" s="47"/>
      <c r="L22" s="27"/>
      <c r="M22" s="4"/>
      <c r="O22" s="40"/>
      <c r="P22" s="42"/>
      <c r="Q22" s="42"/>
    </row>
    <row r="23" spans="1:17" x14ac:dyDescent="0.25">
      <c r="A23" s="1" t="s">
        <v>80</v>
      </c>
      <c r="B23" s="1" t="s">
        <v>17</v>
      </c>
      <c r="C23" s="7">
        <f>[1]Sheet1!$B$26</f>
        <v>5122793572.3799982</v>
      </c>
      <c r="D23" s="10">
        <f t="shared" ref="D23:I23" si="2">D13+D21</f>
        <v>4700483388.7299995</v>
      </c>
      <c r="E23" s="10">
        <f t="shared" si="2"/>
        <v>4671823318</v>
      </c>
      <c r="F23" s="10">
        <f t="shared" si="2"/>
        <v>4509258321</v>
      </c>
      <c r="G23" s="10">
        <f t="shared" si="2"/>
        <v>4183507358</v>
      </c>
      <c r="H23" s="10">
        <f t="shared" si="2"/>
        <v>4480802434</v>
      </c>
      <c r="I23" s="10">
        <f t="shared" si="2"/>
        <v>4265606936</v>
      </c>
      <c r="J23" s="10">
        <f t="shared" ref="J23:M23" si="3">J13+J21</f>
        <v>4469309938</v>
      </c>
      <c r="K23" s="49">
        <f t="shared" si="3"/>
        <v>4782474008.7600002</v>
      </c>
      <c r="L23" s="10">
        <f t="shared" si="3"/>
        <v>4156207623.8599997</v>
      </c>
      <c r="M23" s="10">
        <f t="shared" si="3"/>
        <v>4538431260</v>
      </c>
      <c r="O23" s="40"/>
      <c r="P23" s="42"/>
      <c r="Q23" s="42"/>
    </row>
    <row r="24" spans="1:17" x14ac:dyDescent="0.25">
      <c r="A24" s="2"/>
      <c r="B24" s="2" t="s">
        <v>16</v>
      </c>
      <c r="C24" s="2"/>
      <c r="D24" s="4"/>
      <c r="E24" s="4"/>
      <c r="F24" s="3"/>
      <c r="G24" s="3"/>
      <c r="H24" s="3"/>
      <c r="I24" s="3"/>
      <c r="J24" s="3"/>
      <c r="K24" s="47"/>
      <c r="L24" s="27"/>
      <c r="M24" s="4"/>
      <c r="O24" s="40"/>
      <c r="P24" s="42"/>
      <c r="Q24" s="42"/>
    </row>
    <row r="25" spans="1:17" x14ac:dyDescent="0.25">
      <c r="A25" s="2"/>
      <c r="B25" s="2"/>
      <c r="C25" s="2"/>
      <c r="D25" s="4"/>
      <c r="E25" s="4"/>
      <c r="F25" s="3"/>
      <c r="G25" s="3"/>
      <c r="H25" s="3"/>
      <c r="I25" s="3"/>
      <c r="J25" s="3"/>
      <c r="K25" s="47"/>
      <c r="L25" s="27"/>
      <c r="M25" s="4"/>
      <c r="O25" s="40"/>
      <c r="P25" s="42"/>
      <c r="Q25" s="42"/>
    </row>
    <row r="26" spans="1:17" x14ac:dyDescent="0.25">
      <c r="A26" s="1" t="s">
        <v>81</v>
      </c>
      <c r="B26" s="1" t="s">
        <v>18</v>
      </c>
      <c r="C26" s="1"/>
      <c r="D26" s="7"/>
      <c r="E26" s="7"/>
      <c r="F26" s="3"/>
      <c r="G26" s="3"/>
      <c r="H26" s="3"/>
      <c r="I26" s="3"/>
      <c r="J26" s="3"/>
      <c r="K26" s="47"/>
      <c r="L26" s="27"/>
      <c r="M26" s="7"/>
      <c r="O26" s="40"/>
      <c r="P26" s="42"/>
      <c r="Q26" s="42"/>
    </row>
    <row r="27" spans="1:17" x14ac:dyDescent="0.25">
      <c r="A27" s="1" t="s">
        <v>82</v>
      </c>
      <c r="B27" s="1" t="s">
        <v>19</v>
      </c>
      <c r="C27" s="1"/>
      <c r="D27" s="7"/>
      <c r="E27" s="7"/>
      <c r="F27" s="3"/>
      <c r="G27" s="3"/>
      <c r="H27" s="3"/>
      <c r="I27" s="3"/>
      <c r="J27" s="3"/>
      <c r="K27" s="47"/>
      <c r="L27" s="27"/>
      <c r="M27" s="7"/>
      <c r="O27" s="40"/>
      <c r="P27" s="42"/>
      <c r="Q27" s="42"/>
    </row>
    <row r="28" spans="1:17" x14ac:dyDescent="0.25">
      <c r="A28" s="2" t="s">
        <v>83</v>
      </c>
      <c r="B28" s="2" t="s">
        <v>20</v>
      </c>
      <c r="C28" s="4">
        <f>[1]Sheet1!$B$31</f>
        <v>733031420</v>
      </c>
      <c r="D28" s="43">
        <f>[1]Sheet1!C31</f>
        <v>733031420</v>
      </c>
      <c r="E28" s="4">
        <v>733031420</v>
      </c>
      <c r="F28" s="3">
        <v>733031420</v>
      </c>
      <c r="G28" s="3">
        <v>733031420</v>
      </c>
      <c r="H28" s="3">
        <v>733031420</v>
      </c>
      <c r="I28" s="3">
        <v>733031420</v>
      </c>
      <c r="J28" s="3">
        <v>733031420</v>
      </c>
      <c r="K28" s="47">
        <f>[2]Sheet1!B26</f>
        <v>733031420</v>
      </c>
      <c r="L28" s="27">
        <v>733031420</v>
      </c>
      <c r="M28" s="4">
        <v>733031420</v>
      </c>
      <c r="O28" s="40"/>
      <c r="P28" s="42"/>
      <c r="Q28" s="42"/>
    </row>
    <row r="29" spans="1:17" x14ac:dyDescent="0.25">
      <c r="A29" s="2" t="s">
        <v>84</v>
      </c>
      <c r="B29" s="2" t="s">
        <v>21</v>
      </c>
      <c r="C29" s="4">
        <f>[1]Sheet1!$B$32</f>
        <v>733031420</v>
      </c>
      <c r="D29" s="43">
        <f>[1]Sheet1!C32</f>
        <v>733031420</v>
      </c>
      <c r="E29" s="4">
        <v>733031420</v>
      </c>
      <c r="F29" s="3">
        <v>733031420</v>
      </c>
      <c r="G29" s="3">
        <v>733031420</v>
      </c>
      <c r="H29" s="3">
        <v>733031420</v>
      </c>
      <c r="I29" s="3">
        <v>733031420</v>
      </c>
      <c r="J29" s="3">
        <v>733031420</v>
      </c>
      <c r="K29" s="47">
        <f>[2]Sheet1!B27</f>
        <v>733031420</v>
      </c>
      <c r="L29" s="27">
        <v>733031420</v>
      </c>
      <c r="M29" s="4">
        <v>733031420</v>
      </c>
      <c r="O29" s="40"/>
      <c r="P29" s="42"/>
      <c r="Q29" s="42"/>
    </row>
    <row r="30" spans="1:17" x14ac:dyDescent="0.25">
      <c r="A30" s="2" t="s">
        <v>85</v>
      </c>
      <c r="B30" s="2" t="s">
        <v>22</v>
      </c>
      <c r="C30" s="4">
        <f>[1]Sheet1!$B$33</f>
        <v>49842552</v>
      </c>
      <c r="D30" s="43">
        <f>[1]Sheet1!C33</f>
        <v>49842552</v>
      </c>
      <c r="E30" s="4">
        <v>49842552</v>
      </c>
      <c r="F30" s="3">
        <v>49842552</v>
      </c>
      <c r="G30" s="3">
        <v>49842552</v>
      </c>
      <c r="H30" s="3">
        <v>49842552</v>
      </c>
      <c r="I30" s="3">
        <v>49842552</v>
      </c>
      <c r="J30" s="3">
        <v>49842552</v>
      </c>
      <c r="K30" s="47">
        <f>[2]Sheet1!B28</f>
        <v>49842552</v>
      </c>
      <c r="L30" s="27">
        <v>49842552</v>
      </c>
      <c r="M30" s="4">
        <v>49842552</v>
      </c>
      <c r="O30" s="40"/>
      <c r="P30" s="42"/>
      <c r="Q30" s="42"/>
    </row>
    <row r="31" spans="1:17" x14ac:dyDescent="0.25">
      <c r="A31" s="11" t="s">
        <v>86</v>
      </c>
      <c r="B31" s="11" t="s">
        <v>23</v>
      </c>
      <c r="C31" s="3">
        <f>[1]Sheet1!$B$34</f>
        <v>129096113</v>
      </c>
      <c r="D31" s="43">
        <f>[1]Sheet1!C34</f>
        <v>129096113</v>
      </c>
      <c r="E31" s="3">
        <v>123742090</v>
      </c>
      <c r="F31" s="3">
        <v>118961487</v>
      </c>
      <c r="G31" s="3">
        <v>123742090</v>
      </c>
      <c r="H31" s="3">
        <v>118961487</v>
      </c>
      <c r="I31" s="3">
        <v>123742090</v>
      </c>
      <c r="J31" s="3">
        <v>118961487</v>
      </c>
      <c r="K31" s="47">
        <f>[2]Sheet1!B29</f>
        <v>129096113</v>
      </c>
      <c r="L31" s="27">
        <v>123742089.70999999</v>
      </c>
      <c r="M31" s="3">
        <v>118961487</v>
      </c>
      <c r="O31" s="40"/>
      <c r="P31" s="42"/>
      <c r="Q31" s="42"/>
    </row>
    <row r="32" spans="1:17" x14ac:dyDescent="0.25">
      <c r="A32" s="11" t="s">
        <v>87</v>
      </c>
      <c r="B32" s="11" t="s">
        <v>24</v>
      </c>
      <c r="C32" s="3">
        <f>[1]Sheet1!$B$35</f>
        <v>841575372</v>
      </c>
      <c r="D32" s="43">
        <f>[1]Sheet1!C35</f>
        <v>922454926</v>
      </c>
      <c r="E32" s="3">
        <v>522585647</v>
      </c>
      <c r="F32" s="3">
        <v>499921435</v>
      </c>
      <c r="G32" s="3">
        <v>490915050</v>
      </c>
      <c r="H32" s="3">
        <v>466590918</v>
      </c>
      <c r="I32" s="3">
        <v>500856517</v>
      </c>
      <c r="J32" s="3">
        <v>477515837</v>
      </c>
      <c r="K32" s="47">
        <f>[2]Sheet1!B30</f>
        <v>900537380</v>
      </c>
      <c r="L32" s="27">
        <v>511469504.66000003</v>
      </c>
      <c r="M32" s="3">
        <v>488697276</v>
      </c>
      <c r="O32" s="40"/>
      <c r="P32" s="42"/>
      <c r="Q32" s="42"/>
    </row>
    <row r="33" spans="1:17" x14ac:dyDescent="0.25">
      <c r="A33" s="2" t="s">
        <v>88</v>
      </c>
      <c r="B33" s="2" t="s">
        <v>25</v>
      </c>
      <c r="C33" s="4">
        <f>[1]Sheet1!$B$36</f>
        <v>17460694</v>
      </c>
      <c r="D33" s="43">
        <f>[1]Sheet1!C36</f>
        <v>15771718</v>
      </c>
      <c r="E33" s="4">
        <v>66664045</v>
      </c>
      <c r="F33" s="3">
        <v>56953503</v>
      </c>
      <c r="G33" s="3">
        <v>13582654</v>
      </c>
      <c r="H33" s="3">
        <v>62540382</v>
      </c>
      <c r="I33" s="3">
        <v>67989329</v>
      </c>
      <c r="J33" s="3">
        <v>58337182</v>
      </c>
      <c r="K33" s="47">
        <f>[2]Sheet1!B31</f>
        <v>15771718</v>
      </c>
      <c r="L33" s="27">
        <v>66927859</v>
      </c>
      <c r="M33" s="4">
        <v>58337183</v>
      </c>
      <c r="O33" s="40"/>
      <c r="P33" s="42"/>
      <c r="Q33" s="42"/>
    </row>
    <row r="34" spans="1:17" x14ac:dyDescent="0.25">
      <c r="A34" s="8" t="s">
        <v>89</v>
      </c>
      <c r="B34" s="8" t="s">
        <v>26</v>
      </c>
      <c r="C34" s="9">
        <f>[1]Sheet1!$B$37</f>
        <v>1592250798</v>
      </c>
      <c r="D34" s="43">
        <f>[1]Sheet1!C37</f>
        <v>1433931607.99</v>
      </c>
      <c r="E34" s="9">
        <v>1313139735</v>
      </c>
      <c r="F34" s="25">
        <v>1258921369</v>
      </c>
      <c r="G34" s="3">
        <v>1418379345</v>
      </c>
      <c r="H34" s="3">
        <v>1389780404</v>
      </c>
      <c r="I34" s="3">
        <v>1365093723</v>
      </c>
      <c r="J34" s="3">
        <v>1379347445</v>
      </c>
      <c r="K34" s="47">
        <f>[2]Sheet1!B32</f>
        <v>1532342839</v>
      </c>
      <c r="L34" s="27">
        <v>1362250416.7399998</v>
      </c>
      <c r="M34" s="9">
        <v>1338341819</v>
      </c>
      <c r="O34" s="40"/>
      <c r="P34" s="42"/>
      <c r="Q34" s="42"/>
    </row>
    <row r="35" spans="1:17" x14ac:dyDescent="0.25">
      <c r="A35" s="1" t="s">
        <v>90</v>
      </c>
      <c r="B35" s="1" t="s">
        <v>27</v>
      </c>
      <c r="C35" s="7">
        <f>[1]Sheet1!$B$38</f>
        <v>3363256949.2600002</v>
      </c>
      <c r="D35" s="6">
        <f t="shared" ref="D35" si="4">SUM(D29:D34)</f>
        <v>3284128336.9899998</v>
      </c>
      <c r="E35" s="6">
        <f t="shared" ref="E35" si="5">SUM(E29:E34)</f>
        <v>2809005489</v>
      </c>
      <c r="F35" s="6">
        <f t="shared" ref="F35" si="6">SUM(F29:F34)</f>
        <v>2717631766</v>
      </c>
      <c r="G35" s="6">
        <f t="shared" ref="G35" si="7">SUM(G29:G34)</f>
        <v>2829493111</v>
      </c>
      <c r="H35" s="6">
        <f t="shared" ref="H35:I35" si="8">SUM(H29:H34)</f>
        <v>2820747163</v>
      </c>
      <c r="I35" s="6">
        <f t="shared" si="8"/>
        <v>2840555631</v>
      </c>
      <c r="J35" s="6">
        <f>SUM(J29:J34)</f>
        <v>2817035923</v>
      </c>
      <c r="K35" s="48">
        <f t="shared" ref="K35:M35" si="9">SUM(K29:K34)</f>
        <v>3360622022</v>
      </c>
      <c r="L35" s="6">
        <f t="shared" si="9"/>
        <v>2847263842.1099997</v>
      </c>
      <c r="M35" s="6">
        <f t="shared" si="9"/>
        <v>2787211737</v>
      </c>
      <c r="O35" s="40"/>
      <c r="P35" s="42"/>
      <c r="Q35" s="42"/>
    </row>
    <row r="36" spans="1:17" x14ac:dyDescent="0.25">
      <c r="A36" s="1"/>
      <c r="B36" s="1"/>
      <c r="C36" s="1"/>
      <c r="D36" s="7"/>
      <c r="E36" s="7"/>
      <c r="F36" s="3"/>
      <c r="G36" s="3"/>
      <c r="H36" s="3"/>
      <c r="I36" s="3"/>
      <c r="J36" s="3"/>
      <c r="K36" s="47"/>
      <c r="L36" s="27"/>
      <c r="M36" s="7"/>
      <c r="O36" s="40"/>
      <c r="P36" s="42"/>
      <c r="Q36" s="42"/>
    </row>
    <row r="37" spans="1:17" x14ac:dyDescent="0.25">
      <c r="A37" s="2" t="s">
        <v>91</v>
      </c>
      <c r="B37" s="2" t="s">
        <v>28</v>
      </c>
      <c r="C37" s="2"/>
      <c r="D37" s="4"/>
      <c r="E37" s="4"/>
      <c r="F37" s="3"/>
      <c r="G37" s="3"/>
      <c r="H37" s="3"/>
      <c r="I37" s="3"/>
      <c r="J37" s="3"/>
      <c r="K37" s="47"/>
      <c r="L37" s="27"/>
      <c r="M37" s="4"/>
      <c r="O37" s="40"/>
      <c r="P37" s="42"/>
      <c r="Q37" s="42"/>
    </row>
    <row r="38" spans="1:17" x14ac:dyDescent="0.25">
      <c r="A38" s="2" t="s">
        <v>92</v>
      </c>
      <c r="B38" s="2" t="s">
        <v>29</v>
      </c>
      <c r="C38" s="4">
        <f>[1]Sheet1!$B$41</f>
        <v>347944539</v>
      </c>
      <c r="D38" s="43">
        <f>[1]Sheet1!C41</f>
        <v>360641212.12</v>
      </c>
      <c r="E38" s="4">
        <v>411154678</v>
      </c>
      <c r="F38" s="3">
        <v>410642185</v>
      </c>
      <c r="G38" s="3">
        <v>370334685</v>
      </c>
      <c r="H38" s="3">
        <v>394655631</v>
      </c>
      <c r="I38" s="3">
        <v>377145085</v>
      </c>
      <c r="J38" s="3">
        <v>400955731</v>
      </c>
      <c r="K38" s="47">
        <f>[2]Sheet1!B36</f>
        <v>296654746</v>
      </c>
      <c r="L38" s="27">
        <v>381219258</v>
      </c>
      <c r="M38" s="4">
        <v>399497176</v>
      </c>
      <c r="O38" s="40"/>
      <c r="P38" s="42"/>
      <c r="Q38" s="42"/>
    </row>
    <row r="39" spans="1:17" x14ac:dyDescent="0.25">
      <c r="A39" s="2" t="s">
        <v>93</v>
      </c>
      <c r="B39" s="2" t="s">
        <v>30</v>
      </c>
      <c r="C39" s="4">
        <f>[1]Sheet1!$B$42</f>
        <v>101671269</v>
      </c>
      <c r="D39" s="43">
        <f>[1]Sheet1!C42</f>
        <v>122835499</v>
      </c>
      <c r="E39" s="4">
        <v>143866115</v>
      </c>
      <c r="F39" s="3">
        <v>195185934</v>
      </c>
      <c r="G39" s="3">
        <v>127846552</v>
      </c>
      <c r="H39" s="3">
        <v>149490267</v>
      </c>
      <c r="I39" s="3">
        <v>134646225</v>
      </c>
      <c r="J39" s="3">
        <v>156257774</v>
      </c>
      <c r="K39" s="47">
        <f>[2]Sheet1!B37</f>
        <v>118211989</v>
      </c>
      <c r="L39" s="27">
        <v>139644346</v>
      </c>
      <c r="M39" s="4">
        <v>161763398</v>
      </c>
      <c r="O39" s="40"/>
      <c r="P39" s="42"/>
      <c r="Q39" s="42"/>
    </row>
    <row r="40" spans="1:17" x14ac:dyDescent="0.25">
      <c r="A40" s="2" t="s">
        <v>94</v>
      </c>
      <c r="B40" s="2" t="s">
        <v>31</v>
      </c>
      <c r="C40" s="4">
        <f>[1]Sheet1!$B$43</f>
        <v>134030478</v>
      </c>
      <c r="D40" s="43">
        <f>[1]Sheet1!C43</f>
        <v>136853805</v>
      </c>
      <c r="E40" s="4">
        <v>56100417</v>
      </c>
      <c r="F40" s="3">
        <v>25036280</v>
      </c>
      <c r="G40" s="3">
        <v>52461541</v>
      </c>
      <c r="H40" s="3">
        <v>23695361</v>
      </c>
      <c r="I40" s="3">
        <v>53927679</v>
      </c>
      <c r="J40" s="3">
        <v>23391539</v>
      </c>
      <c r="K40" s="47">
        <f>[2]Sheet1!B38</f>
        <v>135061879</v>
      </c>
      <c r="L40" s="27">
        <v>54931606</v>
      </c>
      <c r="M40" s="4">
        <v>24221988</v>
      </c>
      <c r="O40" s="40"/>
      <c r="P40" s="42"/>
      <c r="Q40" s="42"/>
    </row>
    <row r="41" spans="1:17" x14ac:dyDescent="0.25">
      <c r="A41" s="8" t="s">
        <v>95</v>
      </c>
      <c r="B41" s="8" t="s">
        <v>32</v>
      </c>
      <c r="C41" s="9">
        <f>[1]Sheet1!$B$44</f>
        <v>63711459</v>
      </c>
      <c r="D41" s="43">
        <f>[1]Sheet1!C44</f>
        <v>63711459</v>
      </c>
      <c r="E41" s="9">
        <v>52411509</v>
      </c>
      <c r="F41" s="25">
        <v>52646906</v>
      </c>
      <c r="G41" s="3">
        <v>52411509</v>
      </c>
      <c r="H41" s="3">
        <v>52646906</v>
      </c>
      <c r="I41" s="3">
        <v>52411509</v>
      </c>
      <c r="J41" s="3">
        <v>52646906</v>
      </c>
      <c r="K41" s="47">
        <f>[2]Sheet1!B39</f>
        <v>63711459</v>
      </c>
      <c r="L41" s="27">
        <v>52411509</v>
      </c>
      <c r="M41" s="9">
        <v>52646906</v>
      </c>
      <c r="O41" s="40"/>
      <c r="P41" s="42"/>
      <c r="Q41" s="42"/>
    </row>
    <row r="42" spans="1:17" x14ac:dyDescent="0.25">
      <c r="A42" s="1" t="s">
        <v>96</v>
      </c>
      <c r="B42" s="1" t="s">
        <v>33</v>
      </c>
      <c r="C42" s="7">
        <f>[1]Sheet1!$B$45</f>
        <v>647357744.73000002</v>
      </c>
      <c r="D42" s="6">
        <f t="shared" ref="D42" si="10">SUM(D38:D41)</f>
        <v>684041975.12</v>
      </c>
      <c r="E42" s="6">
        <f t="shared" ref="E42" si="11">SUM(E38:E41)</f>
        <v>663532719</v>
      </c>
      <c r="F42" s="6">
        <f t="shared" ref="F42" si="12">SUM(F38:F41)</f>
        <v>683511305</v>
      </c>
      <c r="G42" s="6">
        <f t="shared" ref="G42" si="13">SUM(G38:G41)</f>
        <v>603054287</v>
      </c>
      <c r="H42" s="6">
        <f t="shared" ref="H42:I42" si="14">SUM(H38:H41)</f>
        <v>620488165</v>
      </c>
      <c r="I42" s="6">
        <f t="shared" si="14"/>
        <v>618130498</v>
      </c>
      <c r="J42" s="6">
        <f>SUM(J38:J41)</f>
        <v>633251950</v>
      </c>
      <c r="K42" s="48">
        <f t="shared" ref="K42:M42" si="15">SUM(K38:K41)</f>
        <v>613640073</v>
      </c>
      <c r="L42" s="6">
        <f t="shared" si="15"/>
        <v>628206719</v>
      </c>
      <c r="M42" s="6">
        <f t="shared" si="15"/>
        <v>638129468</v>
      </c>
      <c r="O42" s="40"/>
      <c r="P42" s="42"/>
      <c r="Q42" s="42"/>
    </row>
    <row r="43" spans="1:17" x14ac:dyDescent="0.25">
      <c r="A43" s="1"/>
      <c r="B43" s="1"/>
      <c r="C43" s="1"/>
      <c r="D43" s="7"/>
      <c r="E43" s="7"/>
      <c r="F43" s="3"/>
      <c r="G43" s="3"/>
      <c r="H43" s="3"/>
      <c r="I43" s="3"/>
      <c r="J43" s="3"/>
      <c r="K43" s="47"/>
      <c r="L43" s="27"/>
      <c r="M43" s="7"/>
      <c r="O43" s="40"/>
      <c r="P43" s="42"/>
      <c r="Q43" s="42"/>
    </row>
    <row r="44" spans="1:17" x14ac:dyDescent="0.25">
      <c r="A44" s="2" t="s">
        <v>97</v>
      </c>
      <c r="B44" s="2" t="s">
        <v>34</v>
      </c>
      <c r="C44" s="2"/>
      <c r="D44" s="4"/>
      <c r="E44" s="4"/>
      <c r="F44" s="3"/>
      <c r="G44" s="3"/>
      <c r="H44" s="3"/>
      <c r="I44" s="3"/>
      <c r="J44" s="3"/>
      <c r="K44" s="47"/>
      <c r="L44" s="27"/>
      <c r="M44" s="4"/>
      <c r="O44" s="40"/>
      <c r="P44" s="42"/>
      <c r="Q44" s="42"/>
    </row>
    <row r="45" spans="1:17" x14ac:dyDescent="0.25">
      <c r="A45" s="2" t="s">
        <v>98</v>
      </c>
      <c r="B45" s="2" t="s">
        <v>35</v>
      </c>
      <c r="C45" s="4">
        <f>[1]Sheet1!$B$48</f>
        <v>865684933</v>
      </c>
      <c r="D45" s="43">
        <f>[1]Sheet1!C48</f>
        <v>556477615</v>
      </c>
      <c r="E45" s="4">
        <v>1020793710</v>
      </c>
      <c r="F45" s="3">
        <v>699936819</v>
      </c>
      <c r="G45" s="3">
        <v>528245419</v>
      </c>
      <c r="H45" s="3">
        <v>679149371</v>
      </c>
      <c r="I45" s="3">
        <v>506033380</v>
      </c>
      <c r="J45" s="3">
        <v>622880063</v>
      </c>
      <c r="K45" s="47">
        <f>[2]Sheet1!B43</f>
        <v>456445081.49000013</v>
      </c>
      <c r="L45" s="27">
        <v>539851724.78000009</v>
      </c>
      <c r="M45" s="4">
        <v>634684372</v>
      </c>
      <c r="O45" s="40"/>
      <c r="P45" s="42"/>
      <c r="Q45" s="42"/>
    </row>
    <row r="46" spans="1:17" ht="30" x14ac:dyDescent="0.25">
      <c r="A46" s="44" t="s">
        <v>138</v>
      </c>
      <c r="B46" s="2" t="s">
        <v>136</v>
      </c>
      <c r="C46" s="4">
        <f>[1]Sheet1!$B$49</f>
        <v>41636790</v>
      </c>
      <c r="D46" s="43">
        <f>[1]Sheet1!C49</f>
        <v>6328098</v>
      </c>
      <c r="E46" s="4"/>
      <c r="F46" s="3"/>
      <c r="G46" s="3"/>
      <c r="H46" s="3"/>
      <c r="I46" s="3"/>
      <c r="J46" s="3"/>
      <c r="K46" s="47">
        <f>[2]Sheet1!B44</f>
        <v>4219123</v>
      </c>
      <c r="L46" s="27"/>
      <c r="M46" s="4"/>
      <c r="O46" s="40"/>
      <c r="P46" s="42"/>
      <c r="Q46" s="42"/>
    </row>
    <row r="47" spans="1:17" x14ac:dyDescent="0.25">
      <c r="A47" s="2" t="s">
        <v>99</v>
      </c>
      <c r="B47" s="2" t="s">
        <v>36</v>
      </c>
      <c r="C47" s="4">
        <f>[1]Sheet1!$B$50</f>
        <v>17011429</v>
      </c>
      <c r="D47" s="43">
        <f>[1]Sheet1!C50</f>
        <v>8752115</v>
      </c>
      <c r="E47" s="4">
        <v>10052456</v>
      </c>
      <c r="F47" s="3">
        <v>8688192</v>
      </c>
      <c r="G47" s="3">
        <v>8009419</v>
      </c>
      <c r="H47" s="3">
        <v>7714478</v>
      </c>
      <c r="I47" s="3">
        <v>8211423</v>
      </c>
      <c r="J47" s="3">
        <v>7740147</v>
      </c>
      <c r="K47" s="47">
        <f>[2]Sheet1!B45</f>
        <v>9158283</v>
      </c>
      <c r="L47" s="27">
        <v>7954107.5</v>
      </c>
      <c r="M47" s="4">
        <v>8615686</v>
      </c>
      <c r="O47" s="40"/>
      <c r="P47" s="42"/>
      <c r="Q47" s="42"/>
    </row>
    <row r="48" spans="1:17" x14ac:dyDescent="0.25">
      <c r="A48" s="2" t="s">
        <v>132</v>
      </c>
      <c r="B48" s="2" t="s">
        <v>30</v>
      </c>
      <c r="C48" s="4">
        <f>[1]Sheet1!$B$51</f>
        <v>24709805</v>
      </c>
      <c r="D48" s="43">
        <f>[1]Sheet1!C51</f>
        <v>55566735</v>
      </c>
      <c r="E48" s="4">
        <v>53311446</v>
      </c>
      <c r="F48" s="3">
        <v>317063988</v>
      </c>
      <c r="G48" s="3">
        <v>109023113</v>
      </c>
      <c r="H48" s="3">
        <v>262943673</v>
      </c>
      <c r="I48" s="3">
        <v>187399581</v>
      </c>
      <c r="J48" s="3">
        <v>302967220</v>
      </c>
      <c r="K48" s="47">
        <f>[2]Sheet1!B46</f>
        <v>154771075</v>
      </c>
      <c r="L48" s="27">
        <v>27509880.289999999</v>
      </c>
      <c r="M48" s="4">
        <v>380022881</v>
      </c>
      <c r="O48" s="40"/>
      <c r="P48" s="42"/>
      <c r="Q48" s="42"/>
    </row>
    <row r="49" spans="1:17" x14ac:dyDescent="0.25">
      <c r="A49" s="2" t="s">
        <v>100</v>
      </c>
      <c r="B49" s="2" t="s">
        <v>37</v>
      </c>
      <c r="C49" s="4">
        <f>[1]Sheet1!$B$52</f>
        <v>122453778</v>
      </c>
      <c r="D49" s="43">
        <f>[1]Sheet1!C52</f>
        <v>70017850</v>
      </c>
      <c r="E49" s="4">
        <v>95557513</v>
      </c>
      <c r="F49" s="3">
        <v>41545187</v>
      </c>
      <c r="G49" s="3">
        <v>64356784</v>
      </c>
      <c r="H49" s="3">
        <v>42188458</v>
      </c>
      <c r="I49" s="3">
        <v>64370924</v>
      </c>
      <c r="J49" s="3">
        <v>41697199</v>
      </c>
      <c r="K49" s="47">
        <f>[2]Sheet1!B47</f>
        <v>70014590</v>
      </c>
      <c r="L49" s="27">
        <v>64373856.109999999</v>
      </c>
      <c r="M49" s="4">
        <v>41541176</v>
      </c>
      <c r="O49" s="40"/>
      <c r="P49" s="42"/>
      <c r="Q49" s="42"/>
    </row>
    <row r="50" spans="1:17" x14ac:dyDescent="0.25">
      <c r="A50" s="11" t="s">
        <v>101</v>
      </c>
      <c r="B50" s="11" t="s">
        <v>38</v>
      </c>
      <c r="C50" s="3">
        <f>[1]Sheet1!$B$53</f>
        <v>32937334</v>
      </c>
      <c r="D50" s="43">
        <f>[1]Sheet1!C53</f>
        <v>37209744.619999997</v>
      </c>
      <c r="E50" s="3">
        <v>19329257</v>
      </c>
      <c r="F50" s="3">
        <v>40881064</v>
      </c>
      <c r="G50" s="3">
        <v>37932740</v>
      </c>
      <c r="H50" s="3">
        <v>47571126</v>
      </c>
      <c r="I50" s="3">
        <v>38839985</v>
      </c>
      <c r="J50" s="3">
        <v>43737436</v>
      </c>
      <c r="K50" s="47">
        <f>[2]Sheet1!B48</f>
        <v>99656613</v>
      </c>
      <c r="L50" s="27">
        <v>40632955.630000003</v>
      </c>
      <c r="M50" s="3">
        <v>39222988</v>
      </c>
      <c r="O50" s="40"/>
      <c r="P50" s="42"/>
      <c r="Q50" s="42"/>
    </row>
    <row r="51" spans="1:17" x14ac:dyDescent="0.25">
      <c r="A51" s="8" t="s">
        <v>102</v>
      </c>
      <c r="B51" s="8" t="s">
        <v>39</v>
      </c>
      <c r="C51" s="9">
        <f>[1]Sheet1!$B$54</f>
        <v>7744809</v>
      </c>
      <c r="D51" s="43">
        <f>[1]Sheet1!C54</f>
        <v>-2039081</v>
      </c>
      <c r="E51" s="9">
        <v>240728</v>
      </c>
      <c r="F51" s="25">
        <v>0</v>
      </c>
      <c r="G51" s="3">
        <v>3392485</v>
      </c>
      <c r="H51" s="3">
        <v>0</v>
      </c>
      <c r="I51" s="3">
        <v>2065514</v>
      </c>
      <c r="J51" s="3">
        <v>0</v>
      </c>
      <c r="K51" s="47">
        <f>[2]Sheet1!B49</f>
        <v>13947149</v>
      </c>
      <c r="L51" s="27">
        <v>414538.19999999995</v>
      </c>
      <c r="M51" s="9">
        <v>9002952</v>
      </c>
      <c r="O51" s="40"/>
      <c r="P51" s="42"/>
      <c r="Q51" s="42"/>
    </row>
    <row r="52" spans="1:17" x14ac:dyDescent="0.25">
      <c r="A52" s="1" t="s">
        <v>103</v>
      </c>
      <c r="B52" s="1" t="s">
        <v>40</v>
      </c>
      <c r="C52" s="7">
        <f>[1]Sheet1!$B$55</f>
        <v>1112178878</v>
      </c>
      <c r="D52" s="6">
        <f t="shared" ref="D52" si="16">SUM(D45:D51)</f>
        <v>732313076.62</v>
      </c>
      <c r="E52" s="6">
        <f t="shared" ref="E52" si="17">SUM(E45:E51)</f>
        <v>1199285110</v>
      </c>
      <c r="F52" s="6">
        <f t="shared" ref="F52" si="18">SUM(F45:F51)</f>
        <v>1108115250</v>
      </c>
      <c r="G52" s="6">
        <f t="shared" ref="G52" si="19">SUM(G45:G51)</f>
        <v>750959960</v>
      </c>
      <c r="H52" s="6">
        <f t="shared" ref="H52:I52" si="20">SUM(H45:H51)</f>
        <v>1039567106</v>
      </c>
      <c r="I52" s="6">
        <f t="shared" si="20"/>
        <v>806920807</v>
      </c>
      <c r="J52" s="6">
        <f>SUM(J45:J51)</f>
        <v>1019022065</v>
      </c>
      <c r="K52" s="48">
        <f t="shared" ref="K52:M52" si="21">SUM(K45:K51)</f>
        <v>808211914.49000013</v>
      </c>
      <c r="L52" s="6">
        <f t="shared" si="21"/>
        <v>680737062.51000011</v>
      </c>
      <c r="M52" s="6">
        <f t="shared" si="21"/>
        <v>1113090055</v>
      </c>
      <c r="O52" s="40"/>
      <c r="P52" s="42"/>
      <c r="Q52" s="42"/>
    </row>
    <row r="53" spans="1:17" x14ac:dyDescent="0.25">
      <c r="A53" s="5" t="s">
        <v>104</v>
      </c>
      <c r="B53" s="5" t="s">
        <v>41</v>
      </c>
      <c r="C53" s="12">
        <f>[1]Sheet1!$B$56</f>
        <v>1759536623</v>
      </c>
      <c r="D53" s="6">
        <f t="shared" ref="D53:M53" si="22">D42+D52</f>
        <v>1416355051.74</v>
      </c>
      <c r="E53" s="6">
        <f t="shared" si="22"/>
        <v>1862817829</v>
      </c>
      <c r="F53" s="6">
        <f t="shared" si="22"/>
        <v>1791626555</v>
      </c>
      <c r="G53" s="6">
        <f t="shared" si="22"/>
        <v>1354014247</v>
      </c>
      <c r="H53" s="6">
        <f t="shared" si="22"/>
        <v>1660055271</v>
      </c>
      <c r="I53" s="6">
        <f t="shared" si="22"/>
        <v>1425051305</v>
      </c>
      <c r="J53" s="6">
        <f t="shared" si="22"/>
        <v>1652274015</v>
      </c>
      <c r="K53" s="48">
        <f t="shared" si="22"/>
        <v>1421851987.4900002</v>
      </c>
      <c r="L53" s="6">
        <f t="shared" si="22"/>
        <v>1308943781.5100002</v>
      </c>
      <c r="M53" s="6">
        <f t="shared" si="22"/>
        <v>1751219523</v>
      </c>
      <c r="O53" s="40"/>
      <c r="P53" s="42"/>
      <c r="Q53" s="42"/>
    </row>
    <row r="54" spans="1:17" x14ac:dyDescent="0.25">
      <c r="A54" s="5"/>
      <c r="B54" s="5" t="s">
        <v>16</v>
      </c>
      <c r="C54" s="5"/>
      <c r="D54" s="12"/>
      <c r="E54" s="12"/>
      <c r="F54" s="10"/>
      <c r="G54" s="3"/>
      <c r="H54" s="3"/>
      <c r="I54" s="3"/>
      <c r="J54" s="3"/>
      <c r="K54" s="47"/>
      <c r="L54" s="27"/>
      <c r="M54" s="12"/>
      <c r="O54" s="40"/>
      <c r="P54" s="42"/>
      <c r="Q54" s="42"/>
    </row>
    <row r="55" spans="1:17" x14ac:dyDescent="0.25">
      <c r="A55" s="5" t="s">
        <v>105</v>
      </c>
      <c r="B55" s="5" t="s">
        <v>42</v>
      </c>
      <c r="C55" s="12">
        <f>[1]Sheet1!$B$58</f>
        <v>5122793572.3800001</v>
      </c>
      <c r="D55" s="6">
        <f t="shared" ref="D55:M55" si="23">D53+D35</f>
        <v>4700483388.7299995</v>
      </c>
      <c r="E55" s="6">
        <f t="shared" si="23"/>
        <v>4671823318</v>
      </c>
      <c r="F55" s="6">
        <f t="shared" si="23"/>
        <v>4509258321</v>
      </c>
      <c r="G55" s="6">
        <f t="shared" si="23"/>
        <v>4183507358</v>
      </c>
      <c r="H55" s="6">
        <f t="shared" si="23"/>
        <v>4480802434</v>
      </c>
      <c r="I55" s="6">
        <f t="shared" si="23"/>
        <v>4265606936</v>
      </c>
      <c r="J55" s="6">
        <f t="shared" si="23"/>
        <v>4469309938</v>
      </c>
      <c r="K55" s="48">
        <f t="shared" si="23"/>
        <v>4782474009.4899998</v>
      </c>
      <c r="L55" s="6">
        <f t="shared" si="23"/>
        <v>4156207623.6199999</v>
      </c>
      <c r="M55" s="6">
        <f t="shared" si="23"/>
        <v>4538431260</v>
      </c>
      <c r="O55" s="40"/>
      <c r="P55" s="42"/>
      <c r="Q55" s="42"/>
    </row>
    <row r="56" spans="1:17" x14ac:dyDescent="0.25">
      <c r="A56" s="2"/>
      <c r="B56" s="28"/>
      <c r="C56" s="13"/>
      <c r="D56" s="13"/>
      <c r="E56" s="2"/>
      <c r="F56" s="2"/>
      <c r="G56" s="2"/>
      <c r="H56" s="2"/>
      <c r="I56" s="2"/>
      <c r="J56" s="38"/>
      <c r="K56" s="13"/>
      <c r="L56" s="2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workbookViewId="0">
      <selection activeCell="C2" sqref="C2"/>
    </sheetView>
  </sheetViews>
  <sheetFormatPr defaultRowHeight="15" x14ac:dyDescent="0.25"/>
  <cols>
    <col min="1" max="1" width="41.140625" customWidth="1"/>
    <col min="2" max="2" width="45.7109375" customWidth="1"/>
    <col min="3" max="3" width="16" customWidth="1"/>
    <col min="4" max="9" width="15" customWidth="1"/>
    <col min="10" max="10" width="15" style="45" customWidth="1"/>
    <col min="11" max="13" width="13.42578125" bestFit="1" customWidth="1"/>
    <col min="15" max="16" width="15" bestFit="1" customWidth="1"/>
  </cols>
  <sheetData>
    <row r="2" spans="1:17" x14ac:dyDescent="0.25">
      <c r="A2" s="35" t="s">
        <v>133</v>
      </c>
      <c r="B2" s="35" t="s">
        <v>134</v>
      </c>
    </row>
    <row r="3" spans="1:17" x14ac:dyDescent="0.25">
      <c r="K3" s="36"/>
      <c r="L3" s="36"/>
    </row>
    <row r="4" spans="1:17" x14ac:dyDescent="0.25">
      <c r="A4" s="1" t="s">
        <v>107</v>
      </c>
      <c r="B4" s="1" t="s">
        <v>0</v>
      </c>
      <c r="C4" s="1" t="s">
        <v>139</v>
      </c>
      <c r="D4" s="37">
        <v>43830</v>
      </c>
      <c r="E4" s="37">
        <v>43465</v>
      </c>
      <c r="F4" s="37">
        <v>43100</v>
      </c>
      <c r="G4" s="37">
        <v>43738</v>
      </c>
      <c r="H4" s="37">
        <v>43373</v>
      </c>
      <c r="I4" s="37">
        <v>43646</v>
      </c>
      <c r="J4" s="37">
        <v>43281</v>
      </c>
      <c r="K4" s="46">
        <v>43921</v>
      </c>
      <c r="L4" s="37">
        <v>43555</v>
      </c>
      <c r="M4" s="37">
        <v>43190</v>
      </c>
    </row>
    <row r="5" spans="1:17" x14ac:dyDescent="0.25">
      <c r="A5" s="1" t="s">
        <v>108</v>
      </c>
      <c r="B5" s="1" t="s">
        <v>43</v>
      </c>
      <c r="C5" s="1"/>
      <c r="D5" s="14"/>
      <c r="E5" s="14"/>
      <c r="F5" s="32"/>
      <c r="G5" s="2"/>
      <c r="H5" s="2"/>
      <c r="J5" s="2"/>
      <c r="K5" s="38"/>
      <c r="L5" s="14"/>
      <c r="M5" s="15"/>
    </row>
    <row r="6" spans="1:17" x14ac:dyDescent="0.25">
      <c r="A6" s="15" t="s">
        <v>109</v>
      </c>
      <c r="B6" s="15" t="s">
        <v>44</v>
      </c>
      <c r="C6" s="15"/>
      <c r="D6" s="16"/>
      <c r="E6" s="16"/>
      <c r="F6" s="31"/>
      <c r="G6" s="2"/>
      <c r="H6" s="2"/>
      <c r="I6" s="2"/>
      <c r="J6" s="2"/>
      <c r="K6" s="38"/>
      <c r="L6" s="16"/>
      <c r="M6" s="15"/>
      <c r="O6" s="40"/>
    </row>
    <row r="7" spans="1:17" x14ac:dyDescent="0.25">
      <c r="A7" s="2" t="s">
        <v>110</v>
      </c>
      <c r="B7" s="2" t="s">
        <v>45</v>
      </c>
      <c r="C7" s="50">
        <f>'[3]cpp 31.12.2020'!$B$11</f>
        <v>1035269795</v>
      </c>
      <c r="D7" s="16">
        <f>'[3]cpp 31.12.2020'!D11</f>
        <v>1081980781</v>
      </c>
      <c r="E7" s="16">
        <v>1069837016</v>
      </c>
      <c r="F7" s="30">
        <v>1054629112</v>
      </c>
      <c r="G7" s="16">
        <f>[4]CPP!D9</f>
        <v>809156043</v>
      </c>
      <c r="H7" s="16">
        <f>[4]CPP!E9</f>
        <v>770926848</v>
      </c>
      <c r="I7" s="39">
        <v>552137240</v>
      </c>
      <c r="J7" s="16">
        <v>505074216</v>
      </c>
      <c r="K7" s="50">
        <f>'[5]TRIM I 2020-2019'!B6</f>
        <v>280971716.44</v>
      </c>
      <c r="L7" s="16">
        <v>290170468.77000004</v>
      </c>
      <c r="M7" s="3">
        <v>271921176</v>
      </c>
      <c r="O7" s="40"/>
      <c r="P7" s="41"/>
      <c r="Q7" s="41"/>
    </row>
    <row r="8" spans="1:17" x14ac:dyDescent="0.25">
      <c r="A8" s="2" t="s">
        <v>111</v>
      </c>
      <c r="B8" s="2" t="s">
        <v>46</v>
      </c>
      <c r="C8" s="50">
        <f>'[3]cpp 31.12.2020'!$B$12</f>
        <v>795022892</v>
      </c>
      <c r="D8" s="16">
        <f>'[3]cpp 31.12.2020'!D12</f>
        <v>741693479</v>
      </c>
      <c r="E8" s="16">
        <v>701621717</v>
      </c>
      <c r="F8" s="30">
        <v>650746554</v>
      </c>
      <c r="G8" s="16">
        <f>[4]CPP!D10</f>
        <v>530109314</v>
      </c>
      <c r="H8" s="16">
        <f>[4]CPP!E10</f>
        <v>530155344</v>
      </c>
      <c r="I8" s="39">
        <v>327756707</v>
      </c>
      <c r="J8" s="16">
        <v>375193553</v>
      </c>
      <c r="K8" s="50">
        <f>'[5]TRIM I 2020-2019'!B7</f>
        <v>214828510.19999999</v>
      </c>
      <c r="L8" s="16">
        <v>173314529.06999999</v>
      </c>
      <c r="M8" s="3">
        <v>202047549</v>
      </c>
      <c r="O8" s="40"/>
      <c r="P8" s="41"/>
      <c r="Q8" s="41"/>
    </row>
    <row r="9" spans="1:17" x14ac:dyDescent="0.25">
      <c r="A9" s="2" t="s">
        <v>112</v>
      </c>
      <c r="B9" s="2" t="s">
        <v>47</v>
      </c>
      <c r="C9" s="50">
        <f>'[3]cpp 31.12.2020'!$B$13</f>
        <v>495499309</v>
      </c>
      <c r="D9" s="16">
        <f>'[3]cpp 31.12.2020'!D13</f>
        <v>523104001</v>
      </c>
      <c r="E9" s="16">
        <v>903865423</v>
      </c>
      <c r="F9" s="30">
        <v>1304613489</v>
      </c>
      <c r="G9" s="16">
        <f>[4]CPP!D11</f>
        <v>405364762</v>
      </c>
      <c r="H9" s="16">
        <f>[4]CPP!E11</f>
        <v>497923243</v>
      </c>
      <c r="I9" s="39">
        <v>279929534</v>
      </c>
      <c r="J9" s="16">
        <v>330847124</v>
      </c>
      <c r="K9" s="50">
        <f>'[5]TRIM I 2020-2019'!B8</f>
        <v>97519312.680000007</v>
      </c>
      <c r="L9" s="16">
        <v>175033364.37</v>
      </c>
      <c r="M9" s="3">
        <v>200460888</v>
      </c>
      <c r="O9" s="40"/>
      <c r="P9" s="41"/>
      <c r="Q9" s="41"/>
    </row>
    <row r="10" spans="1:17" x14ac:dyDescent="0.25">
      <c r="A10" s="2" t="s">
        <v>113</v>
      </c>
      <c r="B10" s="2" t="s">
        <v>48</v>
      </c>
      <c r="C10" s="50">
        <f>'[3]cpp 31.12.2020'!$B$14</f>
        <v>42100643</v>
      </c>
      <c r="D10" s="16">
        <f>'[3]cpp 31.12.2020'!D14</f>
        <v>50932248</v>
      </c>
      <c r="E10" s="16">
        <v>46371626</v>
      </c>
      <c r="F10" s="33">
        <v>50327846</v>
      </c>
      <c r="G10" s="16">
        <f>[4]CPP!D12</f>
        <v>38541535</v>
      </c>
      <c r="H10" s="16">
        <f>[4]CPP!E12</f>
        <v>33438255</v>
      </c>
      <c r="I10" s="39">
        <v>24174291</v>
      </c>
      <c r="J10" s="16">
        <v>22235189</v>
      </c>
      <c r="K10" s="50">
        <f>'[5]TRIM I 2020-2019'!B9</f>
        <v>9523600.1699999999</v>
      </c>
      <c r="L10" s="16">
        <v>10335908.989999996</v>
      </c>
      <c r="M10" s="3">
        <v>10504838</v>
      </c>
      <c r="O10" s="40"/>
      <c r="P10" s="41"/>
      <c r="Q10" s="41"/>
    </row>
    <row r="11" spans="1:17" x14ac:dyDescent="0.25">
      <c r="A11" s="1" t="s">
        <v>114</v>
      </c>
      <c r="B11" s="1" t="s">
        <v>49</v>
      </c>
      <c r="C11" s="58">
        <f>'[3]cpp 31.12.2020'!$B$15</f>
        <v>2367892638.8900003</v>
      </c>
      <c r="D11" s="17">
        <f t="shared" ref="D11:M11" si="0">SUM(D7:D10)</f>
        <v>2397710509</v>
      </c>
      <c r="E11" s="17">
        <f t="shared" si="0"/>
        <v>2721695782</v>
      </c>
      <c r="F11" s="17">
        <f t="shared" si="0"/>
        <v>3060317001</v>
      </c>
      <c r="G11" s="17">
        <f t="shared" si="0"/>
        <v>1783171654</v>
      </c>
      <c r="H11" s="17">
        <f t="shared" si="0"/>
        <v>1832443690</v>
      </c>
      <c r="I11" s="17">
        <f t="shared" si="0"/>
        <v>1183997772</v>
      </c>
      <c r="J11" s="17">
        <f t="shared" si="0"/>
        <v>1233350082</v>
      </c>
      <c r="K11" s="51">
        <f t="shared" si="0"/>
        <v>602843139.48999989</v>
      </c>
      <c r="L11" s="17">
        <f t="shared" si="0"/>
        <v>648854271.20000005</v>
      </c>
      <c r="M11" s="17">
        <f t="shared" si="0"/>
        <v>684934451</v>
      </c>
      <c r="O11" s="40"/>
      <c r="P11" s="41"/>
      <c r="Q11" s="41"/>
    </row>
    <row r="12" spans="1:17" x14ac:dyDescent="0.25">
      <c r="A12" s="1"/>
      <c r="B12" s="1"/>
      <c r="C12" s="1"/>
      <c r="D12" s="17"/>
      <c r="E12" s="17"/>
      <c r="F12" s="30"/>
      <c r="G12" s="2"/>
      <c r="H12" s="2"/>
      <c r="I12" s="39"/>
      <c r="J12" s="2"/>
      <c r="K12" s="38"/>
      <c r="L12" s="17"/>
      <c r="M12" s="6"/>
      <c r="O12" s="40"/>
      <c r="P12" s="41"/>
      <c r="Q12" s="41"/>
    </row>
    <row r="13" spans="1:17" x14ac:dyDescent="0.25">
      <c r="A13" s="15" t="s">
        <v>115</v>
      </c>
      <c r="B13" s="15" t="s">
        <v>50</v>
      </c>
      <c r="C13" s="15"/>
      <c r="D13" s="16"/>
      <c r="E13" s="16"/>
      <c r="F13" s="21"/>
      <c r="G13" s="2"/>
      <c r="H13" s="2"/>
      <c r="I13" s="39"/>
      <c r="J13" s="2"/>
      <c r="K13" s="38"/>
      <c r="L13" s="16"/>
      <c r="M13" s="10"/>
      <c r="O13" s="40"/>
      <c r="P13" s="41"/>
      <c r="Q13" s="41"/>
    </row>
    <row r="14" spans="1:17" x14ac:dyDescent="0.25">
      <c r="A14" s="2" t="s">
        <v>116</v>
      </c>
      <c r="B14" s="2" t="s">
        <v>51</v>
      </c>
      <c r="C14" s="50">
        <f>'[3]cpp 31.12.2020'!$B$18</f>
        <v>-309660776</v>
      </c>
      <c r="D14" s="18">
        <f>'[3]cpp 31.12.2020'!D18</f>
        <v>-351742734</v>
      </c>
      <c r="E14" s="18">
        <v>-308872049</v>
      </c>
      <c r="F14" s="21">
        <v>-257916731</v>
      </c>
      <c r="G14" s="16">
        <f>[4]CPP!D16</f>
        <v>-268117622</v>
      </c>
      <c r="H14" s="16">
        <f>[4]CPP!E16</f>
        <v>-212059933</v>
      </c>
      <c r="I14" s="39">
        <v>-179816432</v>
      </c>
      <c r="J14" s="16">
        <v>-149916123</v>
      </c>
      <c r="K14" s="50">
        <f>'[5]TRIM I 2020-2019'!B13</f>
        <v>-81344578.180000007</v>
      </c>
      <c r="L14" s="18">
        <v>-100914281.00000003</v>
      </c>
      <c r="M14" s="23">
        <v>-86643329</v>
      </c>
      <c r="O14" s="40"/>
      <c r="P14" s="41"/>
      <c r="Q14" s="41"/>
    </row>
    <row r="15" spans="1:17" x14ac:dyDescent="0.25">
      <c r="A15" s="2" t="s">
        <v>117</v>
      </c>
      <c r="B15" s="2" t="s">
        <v>52</v>
      </c>
      <c r="C15" s="50">
        <f>'[3]cpp 31.12.2020'!$B$19</f>
        <v>-495499309</v>
      </c>
      <c r="D15" s="18">
        <f>'[3]cpp 31.12.2020'!D19</f>
        <v>-523104001</v>
      </c>
      <c r="E15" s="18">
        <v>-903865423</v>
      </c>
      <c r="F15" s="21">
        <v>-1304613489</v>
      </c>
      <c r="G15" s="16">
        <f>[4]CPP!D17</f>
        <v>-405364762</v>
      </c>
      <c r="H15" s="16">
        <f>[4]CPP!E17</f>
        <v>-497923243</v>
      </c>
      <c r="I15" s="39">
        <v>-279929534</v>
      </c>
      <c r="J15" s="16">
        <v>-330847124</v>
      </c>
      <c r="K15" s="50">
        <f>'[5]TRIM I 2020-2019'!B14</f>
        <v>-97519312.040000007</v>
      </c>
      <c r="L15" s="18">
        <v>-175033364.30000001</v>
      </c>
      <c r="M15" s="23">
        <v>-200460888</v>
      </c>
      <c r="O15" s="40"/>
      <c r="P15" s="41"/>
      <c r="Q15" s="41"/>
    </row>
    <row r="16" spans="1:17" x14ac:dyDescent="0.25">
      <c r="A16" s="2" t="s">
        <v>118</v>
      </c>
      <c r="B16" s="2" t="s">
        <v>53</v>
      </c>
      <c r="C16" s="50">
        <f>'[3]cpp 31.12.2020'!$B$20</f>
        <v>-565790945.99000001</v>
      </c>
      <c r="D16" s="18">
        <f>'[3]cpp 31.12.2020'!D20</f>
        <v>-676467560</v>
      </c>
      <c r="E16" s="18">
        <v>-677725109</v>
      </c>
      <c r="F16" s="21">
        <v>-661323176</v>
      </c>
      <c r="G16" s="16">
        <f>[4]CPP!D18</f>
        <v>-496812381</v>
      </c>
      <c r="H16" s="16">
        <f>[4]CPP!E18</f>
        <v>-496782239</v>
      </c>
      <c r="I16" s="39">
        <v>-353130524</v>
      </c>
      <c r="J16" s="16">
        <v>-309386826</v>
      </c>
      <c r="K16" s="50">
        <f>'[5]TRIM I 2020-2019'!B15</f>
        <v>-165933307.83000001</v>
      </c>
      <c r="L16" s="18">
        <v>-184801226.97999999</v>
      </c>
      <c r="M16" s="23">
        <v>-157658579</v>
      </c>
      <c r="O16" s="40"/>
      <c r="P16" s="41"/>
      <c r="Q16" s="41"/>
    </row>
    <row r="17" spans="1:17" x14ac:dyDescent="0.25">
      <c r="A17" s="2" t="s">
        <v>119</v>
      </c>
      <c r="B17" s="2" t="s">
        <v>54</v>
      </c>
      <c r="C17" s="50">
        <f>'[3]cpp 31.12.2020'!$B$21</f>
        <v>-268067988.97</v>
      </c>
      <c r="D17" s="18">
        <f>'[3]cpp 31.12.2020'!D21</f>
        <v>-280042435</v>
      </c>
      <c r="E17" s="18">
        <v>-298297896</v>
      </c>
      <c r="F17" s="21">
        <v>-311853273</v>
      </c>
      <c r="G17" s="16">
        <f>[4]CPP!D19</f>
        <v>-209971449</v>
      </c>
      <c r="H17" s="16">
        <f>[4]CPP!E19</f>
        <v>-225812921</v>
      </c>
      <c r="I17" s="39">
        <v>-142002636</v>
      </c>
      <c r="J17" s="16">
        <v>-151093895</v>
      </c>
      <c r="K17" s="50">
        <f>'[5]TRIM I 2020-2019'!B16</f>
        <v>-68455275.209999993</v>
      </c>
      <c r="L17" s="18">
        <v>-72294036.680000007</v>
      </c>
      <c r="M17" s="23">
        <v>-75531329</v>
      </c>
      <c r="O17" s="40"/>
      <c r="P17" s="41"/>
      <c r="Q17" s="41"/>
    </row>
    <row r="18" spans="1:17" x14ac:dyDescent="0.25">
      <c r="A18" s="11" t="s">
        <v>120</v>
      </c>
      <c r="B18" s="11" t="s">
        <v>55</v>
      </c>
      <c r="C18" s="50">
        <f>'[3]cpp 31.12.2020'!$B$22</f>
        <v>-296659186.88999999</v>
      </c>
      <c r="D18" s="18">
        <f>'[3]cpp 31.12.2020'!D22</f>
        <v>-209931878.40000001</v>
      </c>
      <c r="E18" s="18">
        <v>-188548757</v>
      </c>
      <c r="F18" s="21">
        <v>-178575211</v>
      </c>
      <c r="G18" s="16">
        <f>[4]CPP!D20</f>
        <v>-158484470</v>
      </c>
      <c r="H18" s="16">
        <f>[4]CPP!E20</f>
        <v>-136981450</v>
      </c>
      <c r="I18" s="39">
        <v>-102877592</v>
      </c>
      <c r="J18" s="16">
        <v>-88843216</v>
      </c>
      <c r="K18" s="50">
        <f>'[5]TRIM I 2020-2019'!B17</f>
        <v>-51873444.270000003</v>
      </c>
      <c r="L18" s="18">
        <v>-47766982.719999999</v>
      </c>
      <c r="M18" s="23">
        <v>-43327267</v>
      </c>
      <c r="O18" s="40"/>
      <c r="P18" s="41"/>
      <c r="Q18" s="41"/>
    </row>
    <row r="19" spans="1:17" x14ac:dyDescent="0.25">
      <c r="A19" s="2" t="s">
        <v>121</v>
      </c>
      <c r="B19" s="2" t="s">
        <v>56</v>
      </c>
      <c r="C19" s="50">
        <f>'[3]cpp 31.12.2020'!$B$23</f>
        <v>-97425794.959999993</v>
      </c>
      <c r="D19" s="18">
        <f>'[3]cpp 31.12.2020'!D23</f>
        <v>-101597713.40000001</v>
      </c>
      <c r="E19" s="18">
        <v>-90840558</v>
      </c>
      <c r="F19" s="21">
        <v>-84765211</v>
      </c>
      <c r="G19" s="16">
        <f>[4]CPP!D21</f>
        <v>-72854302</v>
      </c>
      <c r="H19" s="16">
        <f>[4]CPP!E21</f>
        <v>-64721896</v>
      </c>
      <c r="I19" s="39">
        <v>-44309015</v>
      </c>
      <c r="J19" s="16">
        <v>-37635936</v>
      </c>
      <c r="K19" s="50">
        <f>'[5]TRIM I 2020-2019'!B18</f>
        <v>-15898583.300000001</v>
      </c>
      <c r="L19" s="18">
        <v>-19672279.120000001</v>
      </c>
      <c r="M19" s="23">
        <v>-12612831</v>
      </c>
      <c r="O19" s="40"/>
      <c r="P19" s="41"/>
      <c r="Q19" s="41"/>
    </row>
    <row r="20" spans="1:17" x14ac:dyDescent="0.25">
      <c r="A20" s="2" t="s">
        <v>122</v>
      </c>
      <c r="B20" s="2" t="s">
        <v>57</v>
      </c>
      <c r="C20" s="50">
        <f>'[3]cpp 31.12.2020'!$B$24</f>
        <v>-7646689.709999999</v>
      </c>
      <c r="D20" s="18">
        <f>'[3]cpp 31.12.2020'!D24</f>
        <v>-8520744.4000000004</v>
      </c>
      <c r="E20" s="18">
        <v>-11667003</v>
      </c>
      <c r="F20" s="21">
        <v>-8316853</v>
      </c>
      <c r="G20" s="16">
        <f>[4]CPP!D22</f>
        <v>-5184717</v>
      </c>
      <c r="H20" s="16">
        <f>[4]CPP!E22</f>
        <v>-7259798</v>
      </c>
      <c r="I20" s="39">
        <v>-3377131</v>
      </c>
      <c r="J20" s="16">
        <v>-4466819</v>
      </c>
      <c r="K20" s="50">
        <f>'[5]TRIM I 2020-2019'!B19</f>
        <v>-1683650.36</v>
      </c>
      <c r="L20" s="18">
        <v>-1613597.56</v>
      </c>
      <c r="M20" s="23">
        <v>-1715127</v>
      </c>
      <c r="O20" s="40"/>
      <c r="P20" s="41"/>
      <c r="Q20" s="41"/>
    </row>
    <row r="21" spans="1:17" x14ac:dyDescent="0.25">
      <c r="A21" s="2" t="s">
        <v>123</v>
      </c>
      <c r="B21" s="2" t="s">
        <v>58</v>
      </c>
      <c r="C21" s="50">
        <f>'[3]cpp 31.12.2020'!$B$25</f>
        <v>-157711094.77999994</v>
      </c>
      <c r="D21" s="18">
        <f>'[3]cpp 31.12.2020'!D25</f>
        <v>-130474874.40000001</v>
      </c>
      <c r="E21" s="18">
        <v>-140561153</v>
      </c>
      <c r="F21" s="21">
        <v>-184958423</v>
      </c>
      <c r="G21" s="16">
        <f>[4]CPP!D23</f>
        <v>-77208581</v>
      </c>
      <c r="H21" s="16">
        <f>[4]CPP!E23</f>
        <v>-76824974</v>
      </c>
      <c r="I21" s="39">
        <v>-38970994</v>
      </c>
      <c r="J21" s="16">
        <v>-49305245</v>
      </c>
      <c r="K21" s="50">
        <f>'[5]TRIM I 2020-2019'!B20</f>
        <v>-26111732.18</v>
      </c>
      <c r="L21" s="18">
        <v>-3244197</v>
      </c>
      <c r="M21" s="23">
        <v>-25315461</v>
      </c>
      <c r="O21" s="40"/>
      <c r="P21" s="41"/>
      <c r="Q21" s="41"/>
    </row>
    <row r="22" spans="1:17" x14ac:dyDescent="0.25">
      <c r="A22" s="1" t="s">
        <v>124</v>
      </c>
      <c r="B22" s="1" t="s">
        <v>59</v>
      </c>
      <c r="C22" s="58">
        <f>'[3]cpp 31.12.2020'!$B$26</f>
        <v>-2198461787</v>
      </c>
      <c r="D22" s="19">
        <f>SUM(D14:D21)+2</f>
        <v>-2281881938.6000004</v>
      </c>
      <c r="E22" s="19">
        <f t="shared" ref="D22:M22" si="1">SUM(E14:E21)</f>
        <v>-2620377948</v>
      </c>
      <c r="F22" s="19">
        <f t="shared" si="1"/>
        <v>-2992322367</v>
      </c>
      <c r="G22" s="19">
        <f t="shared" si="1"/>
        <v>-1693998284</v>
      </c>
      <c r="H22" s="19">
        <f t="shared" si="1"/>
        <v>-1718366454</v>
      </c>
      <c r="I22" s="19">
        <f t="shared" si="1"/>
        <v>-1144413858</v>
      </c>
      <c r="J22" s="19">
        <f t="shared" si="1"/>
        <v>-1121495184</v>
      </c>
      <c r="K22" s="52">
        <f t="shared" si="1"/>
        <v>-508819883.37000006</v>
      </c>
      <c r="L22" s="19">
        <f t="shared" si="1"/>
        <v>-605339965.36000001</v>
      </c>
      <c r="M22" s="19">
        <f t="shared" si="1"/>
        <v>-603264811</v>
      </c>
      <c r="O22" s="40"/>
      <c r="P22" s="41"/>
      <c r="Q22" s="41"/>
    </row>
    <row r="23" spans="1:17" x14ac:dyDescent="0.25">
      <c r="A23" s="1"/>
      <c r="B23" s="1"/>
      <c r="C23" s="1"/>
      <c r="D23" s="20"/>
      <c r="E23" s="20"/>
      <c r="F23" s="34"/>
      <c r="G23" s="2"/>
      <c r="H23" s="2"/>
      <c r="I23" s="39"/>
      <c r="J23" s="2"/>
      <c r="K23" s="38"/>
      <c r="L23" s="20"/>
      <c r="M23" s="3"/>
      <c r="O23" s="40"/>
      <c r="P23" s="41"/>
      <c r="Q23" s="41"/>
    </row>
    <row r="24" spans="1:17" x14ac:dyDescent="0.25">
      <c r="A24" s="1" t="s">
        <v>125</v>
      </c>
      <c r="B24" s="1" t="s">
        <v>60</v>
      </c>
      <c r="C24" s="58">
        <f>'[3]cpp 31.12.2020'!$B$28</f>
        <v>169430852</v>
      </c>
      <c r="D24" s="20">
        <f t="shared" ref="D24:M24" si="2">D11+D22</f>
        <v>115828570.39999962</v>
      </c>
      <c r="E24" s="20">
        <f t="shared" si="2"/>
        <v>101317834</v>
      </c>
      <c r="F24" s="20">
        <f t="shared" si="2"/>
        <v>67994634</v>
      </c>
      <c r="G24" s="20">
        <f t="shared" si="2"/>
        <v>89173370</v>
      </c>
      <c r="H24" s="20">
        <f t="shared" si="2"/>
        <v>114077236</v>
      </c>
      <c r="I24" s="20">
        <f t="shared" si="2"/>
        <v>39583914</v>
      </c>
      <c r="J24" s="20">
        <f t="shared" si="2"/>
        <v>111854898</v>
      </c>
      <c r="K24" s="53">
        <f t="shared" si="2"/>
        <v>94023256.119999826</v>
      </c>
      <c r="L24" s="20">
        <f t="shared" si="2"/>
        <v>43514305.840000033</v>
      </c>
      <c r="M24" s="20">
        <f t="shared" si="2"/>
        <v>81669640</v>
      </c>
      <c r="O24" s="40"/>
      <c r="P24" s="41"/>
      <c r="Q24" s="41"/>
    </row>
    <row r="25" spans="1:17" x14ac:dyDescent="0.25">
      <c r="A25" s="1"/>
      <c r="B25" s="1"/>
      <c r="C25" s="1"/>
      <c r="D25" s="17"/>
      <c r="E25" s="17"/>
      <c r="F25" s="30"/>
      <c r="G25" s="2"/>
      <c r="H25" s="2"/>
      <c r="I25" s="39"/>
      <c r="J25" s="2"/>
      <c r="K25" s="38"/>
      <c r="L25" s="17"/>
      <c r="M25" s="3"/>
      <c r="O25" s="40"/>
      <c r="P25" s="41"/>
      <c r="Q25" s="41"/>
    </row>
    <row r="26" spans="1:17" x14ac:dyDescent="0.25">
      <c r="A26" s="2" t="s">
        <v>127</v>
      </c>
      <c r="B26" s="2" t="s">
        <v>61</v>
      </c>
      <c r="C26" s="50">
        <f>'[3]cpp 31.12.2020'!$B$30</f>
        <v>9794182.879999999</v>
      </c>
      <c r="D26" s="16">
        <f>'[3]cpp 31.12.2020'!D30</f>
        <v>9722480</v>
      </c>
      <c r="E26" s="16">
        <v>16898339</v>
      </c>
      <c r="F26" s="21">
        <v>19098960</v>
      </c>
      <c r="G26" s="16">
        <f>[4]CPP!D28</f>
        <v>7608870</v>
      </c>
      <c r="H26" s="16">
        <f>[4]CPP!E28</f>
        <v>13374090</v>
      </c>
      <c r="I26" s="39">
        <v>5759948</v>
      </c>
      <c r="J26" s="16">
        <v>7103951</v>
      </c>
      <c r="K26" s="50">
        <f>'[5]TRIM I 2020-2019'!B25</f>
        <v>2545824.11</v>
      </c>
      <c r="L26" s="16">
        <v>3030933.6399999997</v>
      </c>
      <c r="M26" s="3">
        <v>2590159</v>
      </c>
      <c r="O26" s="40"/>
      <c r="P26" s="41"/>
      <c r="Q26" s="41"/>
    </row>
    <row r="27" spans="1:17" x14ac:dyDescent="0.25">
      <c r="A27" s="2" t="s">
        <v>128</v>
      </c>
      <c r="B27" s="2" t="s">
        <v>62</v>
      </c>
      <c r="C27" s="50">
        <f>'[3]cpp 31.12.2020'!$B$31</f>
        <v>-11769775.359999999</v>
      </c>
      <c r="D27" s="16">
        <f>'[3]cpp 31.12.2020'!D31</f>
        <v>-18470590.449999999</v>
      </c>
      <c r="E27" s="21">
        <v>-25151844</v>
      </c>
      <c r="F27" s="21">
        <v>-40219198</v>
      </c>
      <c r="G27" s="16">
        <f>[4]CPP!D29</f>
        <v>-13875853</v>
      </c>
      <c r="H27" s="16">
        <f>[4]CPP!E29</f>
        <v>-19717318</v>
      </c>
      <c r="I27" s="39">
        <v>-10180703</v>
      </c>
      <c r="J27" s="16">
        <v>-12301888</v>
      </c>
      <c r="K27" s="50">
        <f>'[5]TRIM I 2020-2019'!B26</f>
        <v>-4132849.68</v>
      </c>
      <c r="L27" s="21">
        <v>-7114205.0700000003</v>
      </c>
      <c r="M27" s="23">
        <v>-6265813</v>
      </c>
      <c r="O27" s="40"/>
      <c r="P27" s="41"/>
      <c r="Q27" s="41"/>
    </row>
    <row r="28" spans="1:17" x14ac:dyDescent="0.25">
      <c r="A28" s="1" t="s">
        <v>126</v>
      </c>
      <c r="B28" s="1" t="s">
        <v>63</v>
      </c>
      <c r="C28" s="58">
        <f>'[3]cpp 31.12.2020'!$B$32</f>
        <v>-1975592.4800000004</v>
      </c>
      <c r="D28" s="20">
        <f t="shared" ref="D28:M28" si="3">D26+D27</f>
        <v>-8748110.4499999993</v>
      </c>
      <c r="E28" s="20">
        <f t="shared" si="3"/>
        <v>-8253505</v>
      </c>
      <c r="F28" s="20">
        <f t="shared" si="3"/>
        <v>-21120238</v>
      </c>
      <c r="G28" s="20">
        <f t="shared" si="3"/>
        <v>-6266983</v>
      </c>
      <c r="H28" s="20">
        <f t="shared" si="3"/>
        <v>-6343228</v>
      </c>
      <c r="I28" s="20">
        <f t="shared" si="3"/>
        <v>-4420755</v>
      </c>
      <c r="J28" s="20">
        <f t="shared" si="3"/>
        <v>-5197937</v>
      </c>
      <c r="K28" s="53">
        <f t="shared" si="3"/>
        <v>-1587025.5700000003</v>
      </c>
      <c r="L28" s="20">
        <f t="shared" si="3"/>
        <v>-4083271.4300000006</v>
      </c>
      <c r="M28" s="20">
        <f t="shared" si="3"/>
        <v>-3675654</v>
      </c>
      <c r="O28" s="40"/>
      <c r="P28" s="41"/>
      <c r="Q28" s="41"/>
    </row>
    <row r="29" spans="1:17" x14ac:dyDescent="0.25">
      <c r="A29" s="1"/>
      <c r="B29" s="1"/>
      <c r="C29" s="1"/>
      <c r="D29" s="20"/>
      <c r="E29" s="20"/>
      <c r="F29" s="34"/>
      <c r="G29" s="2"/>
      <c r="H29" s="2"/>
      <c r="I29" s="39"/>
      <c r="J29" s="2"/>
      <c r="K29" s="38"/>
      <c r="L29" s="20"/>
      <c r="M29" s="3"/>
      <c r="O29" s="40"/>
      <c r="P29" s="41"/>
      <c r="Q29" s="41"/>
    </row>
    <row r="30" spans="1:17" x14ac:dyDescent="0.25">
      <c r="A30" s="1"/>
      <c r="B30" s="1"/>
      <c r="C30" s="1"/>
      <c r="D30" s="20"/>
      <c r="E30" s="20"/>
      <c r="F30" s="34"/>
      <c r="G30" s="2"/>
      <c r="H30" s="2"/>
      <c r="I30" s="39"/>
      <c r="J30" s="2"/>
      <c r="K30" s="38"/>
      <c r="L30" s="20"/>
      <c r="M30" s="3"/>
      <c r="O30" s="40"/>
      <c r="P30" s="41"/>
      <c r="Q30" s="41"/>
    </row>
    <row r="31" spans="1:17" x14ac:dyDescent="0.25">
      <c r="A31" s="1" t="s">
        <v>129</v>
      </c>
      <c r="B31" s="1" t="s">
        <v>64</v>
      </c>
      <c r="C31" s="58">
        <f>'[3]cpp 31.12.2020'!$B$35</f>
        <v>167455260.21000054</v>
      </c>
      <c r="D31" s="20">
        <f t="shared" ref="D31:M31" si="4">D24+D28</f>
        <v>107080459.94999962</v>
      </c>
      <c r="E31" s="20">
        <f t="shared" si="4"/>
        <v>93064329</v>
      </c>
      <c r="F31" s="20">
        <f t="shared" si="4"/>
        <v>46874396</v>
      </c>
      <c r="G31" s="20">
        <f t="shared" si="4"/>
        <v>82906387</v>
      </c>
      <c r="H31" s="20">
        <f t="shared" si="4"/>
        <v>107734008</v>
      </c>
      <c r="I31" s="20">
        <f t="shared" si="4"/>
        <v>35163159</v>
      </c>
      <c r="J31" s="20">
        <f t="shared" si="4"/>
        <v>106656961</v>
      </c>
      <c r="K31" s="53">
        <f t="shared" si="4"/>
        <v>92436230.549999833</v>
      </c>
      <c r="L31" s="20">
        <f t="shared" si="4"/>
        <v>39431034.410000034</v>
      </c>
      <c r="M31" s="20">
        <f t="shared" si="4"/>
        <v>77993986</v>
      </c>
      <c r="O31" s="40"/>
      <c r="P31" s="41"/>
      <c r="Q31" s="41"/>
    </row>
    <row r="32" spans="1:17" x14ac:dyDescent="0.25">
      <c r="A32" s="1"/>
      <c r="B32" s="1"/>
      <c r="C32" s="50"/>
      <c r="D32" s="17"/>
      <c r="E32" s="17"/>
      <c r="F32" s="21"/>
      <c r="G32" s="2"/>
      <c r="H32" s="2"/>
      <c r="I32" s="39"/>
      <c r="J32" s="2"/>
      <c r="K32" s="38"/>
      <c r="L32" s="17"/>
      <c r="M32" s="3"/>
      <c r="O32" s="40"/>
      <c r="P32" s="41"/>
      <c r="Q32" s="41"/>
    </row>
    <row r="33" spans="1:17" x14ac:dyDescent="0.25">
      <c r="A33" s="2" t="s">
        <v>130</v>
      </c>
      <c r="B33" s="2" t="s">
        <v>65</v>
      </c>
      <c r="C33" s="54">
        <f>'[3]cpp 31.12.2020'!$B$36+'[3]cpp 31.12.2020'!$B$37</f>
        <v>53760526.789999999</v>
      </c>
      <c r="D33" s="21">
        <v>-11049503</v>
      </c>
      <c r="E33" s="21">
        <v>-11760956</v>
      </c>
      <c r="F33" s="21">
        <v>-18607221</v>
      </c>
      <c r="G33" s="16">
        <f>[4]CPP!D35</f>
        <v>-9309988</v>
      </c>
      <c r="H33" s="16">
        <f>[4]CPP!E35</f>
        <v>-10205491</v>
      </c>
      <c r="I33" s="39">
        <v>-4938306</v>
      </c>
      <c r="J33" s="16">
        <v>-8636482</v>
      </c>
      <c r="K33" s="54">
        <f>'[5]TRIM I 2020-2019'!$B$31+'[5]TRIM I 2020-2019'!$B$32</f>
        <v>-15239477.060000001</v>
      </c>
      <c r="L33" s="21">
        <v>-1436495</v>
      </c>
      <c r="M33" s="23">
        <v>-9797694</v>
      </c>
      <c r="O33" s="40"/>
      <c r="P33" s="41"/>
      <c r="Q33" s="41"/>
    </row>
    <row r="34" spans="1:17" x14ac:dyDescent="0.25">
      <c r="A34" s="2"/>
      <c r="B34" s="2"/>
      <c r="C34" s="50"/>
      <c r="D34" s="22"/>
      <c r="E34" s="22"/>
      <c r="F34" s="34"/>
      <c r="G34" s="2"/>
      <c r="H34" s="2"/>
      <c r="I34" s="39"/>
      <c r="J34" s="2"/>
      <c r="K34" s="55"/>
      <c r="L34" s="22"/>
      <c r="M34" s="6"/>
      <c r="O34" s="40"/>
      <c r="P34" s="41"/>
      <c r="Q34" s="41"/>
    </row>
    <row r="35" spans="1:17" x14ac:dyDescent="0.25">
      <c r="A35" s="1" t="s">
        <v>131</v>
      </c>
      <c r="B35" s="1" t="s">
        <v>66</v>
      </c>
      <c r="C35" s="53">
        <f>'[3]cpp 31.12.2020'!$B$39</f>
        <v>113694733.42000055</v>
      </c>
      <c r="D35" s="20">
        <f t="shared" ref="D35:M35" si="5">D31+D33</f>
        <v>96030956.949999616</v>
      </c>
      <c r="E35" s="20">
        <f t="shared" si="5"/>
        <v>81303373</v>
      </c>
      <c r="F35" s="20">
        <f t="shared" si="5"/>
        <v>28267175</v>
      </c>
      <c r="G35" s="20">
        <f t="shared" si="5"/>
        <v>73596399</v>
      </c>
      <c r="H35" s="20">
        <f t="shared" si="5"/>
        <v>97528517</v>
      </c>
      <c r="I35" s="20">
        <f t="shared" si="5"/>
        <v>30224853</v>
      </c>
      <c r="J35" s="20">
        <f t="shared" si="5"/>
        <v>98020479</v>
      </c>
      <c r="K35" s="53">
        <f t="shared" si="5"/>
        <v>77196753.489999831</v>
      </c>
      <c r="L35" s="20">
        <f t="shared" si="5"/>
        <v>37994539.410000034</v>
      </c>
      <c r="M35" s="20">
        <f t="shared" si="5"/>
        <v>68196292</v>
      </c>
      <c r="O35" s="40"/>
      <c r="P35" s="41"/>
      <c r="Q35" s="41"/>
    </row>
    <row r="36" spans="1:17" x14ac:dyDescent="0.25">
      <c r="J36"/>
      <c r="K36" s="45"/>
    </row>
    <row r="37" spans="1:17" x14ac:dyDescent="0.25">
      <c r="J37"/>
      <c r="K37" s="45"/>
    </row>
    <row r="38" spans="1:17" x14ac:dyDescent="0.25">
      <c r="C38" s="56"/>
      <c r="D38" s="56"/>
      <c r="E38" s="56"/>
      <c r="F38" s="56"/>
      <c r="J38"/>
      <c r="K38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Mihai Dinu</cp:lastModifiedBy>
  <cp:lastPrinted>2019-05-07T10:07:14Z</cp:lastPrinted>
  <dcterms:created xsi:type="dcterms:W3CDTF">2019-05-06T10:10:22Z</dcterms:created>
  <dcterms:modified xsi:type="dcterms:W3CDTF">2021-02-12T11:38:47Z</dcterms:modified>
</cp:coreProperties>
</file>