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135" windowWidth="14700" windowHeight="1260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24" i="2" l="1"/>
  <c r="D22" i="2"/>
  <c r="D15" i="2"/>
  <c r="D14" i="2"/>
  <c r="D33" i="2"/>
  <c r="D27" i="2"/>
  <c r="D26" i="2"/>
  <c r="D21" i="2"/>
  <c r="D20" i="2"/>
  <c r="D19" i="2"/>
  <c r="D18" i="2"/>
  <c r="D17" i="2"/>
  <c r="D16" i="2"/>
  <c r="D10" i="2"/>
  <c r="D9" i="2"/>
  <c r="D8" i="2"/>
  <c r="D7" i="2"/>
  <c r="C33" i="2" l="1"/>
  <c r="C27" i="2"/>
  <c r="C26" i="2"/>
  <c r="C21" i="2"/>
  <c r="C20" i="2"/>
  <c r="C19" i="2"/>
  <c r="C18" i="2"/>
  <c r="C17" i="2"/>
  <c r="C16" i="2"/>
  <c r="C15" i="2"/>
  <c r="C14" i="2"/>
  <c r="C10" i="2"/>
  <c r="C9" i="2"/>
  <c r="C8" i="2"/>
  <c r="C7" i="2"/>
  <c r="C11" i="2" l="1"/>
  <c r="C22" i="2"/>
  <c r="C28" i="2"/>
  <c r="C52" i="1"/>
  <c r="C51" i="1"/>
  <c r="C50" i="1"/>
  <c r="C49" i="1"/>
  <c r="C48" i="1"/>
  <c r="C47" i="1"/>
  <c r="C46" i="1"/>
  <c r="C42" i="1"/>
  <c r="C41" i="1"/>
  <c r="C40" i="1"/>
  <c r="C39" i="1"/>
  <c r="C38" i="1"/>
  <c r="C43" i="1" s="1"/>
  <c r="C34" i="1"/>
  <c r="C33" i="1"/>
  <c r="C32" i="1"/>
  <c r="C31" i="1"/>
  <c r="C30" i="1"/>
  <c r="C29" i="1"/>
  <c r="C28" i="1"/>
  <c r="C20" i="1"/>
  <c r="C19" i="1"/>
  <c r="C18" i="1"/>
  <c r="C17" i="1"/>
  <c r="C16" i="1"/>
  <c r="C12" i="1"/>
  <c r="C10" i="1"/>
  <c r="C9" i="1"/>
  <c r="C8" i="1"/>
  <c r="C13" i="1" s="1"/>
  <c r="C24" i="2" l="1"/>
  <c r="C31" i="2" s="1"/>
  <c r="C35" i="2" s="1"/>
  <c r="C21" i="1"/>
  <c r="C23" i="1" s="1"/>
  <c r="C35" i="1"/>
  <c r="C53" i="1"/>
  <c r="C54" i="1" s="1"/>
  <c r="C56" i="1" s="1"/>
  <c r="D28" i="2" l="1"/>
  <c r="D47" i="1"/>
  <c r="D48" i="1"/>
  <c r="D49" i="1"/>
  <c r="D50" i="1"/>
  <c r="D51" i="1"/>
  <c r="D52" i="1"/>
  <c r="D46" i="1"/>
  <c r="D53" i="1" s="1"/>
  <c r="D39" i="1"/>
  <c r="D40" i="1"/>
  <c r="D41" i="1"/>
  <c r="D42" i="1"/>
  <c r="D38" i="1"/>
  <c r="D29" i="1"/>
  <c r="D30" i="1"/>
  <c r="D31" i="1"/>
  <c r="D32" i="1"/>
  <c r="D33" i="1"/>
  <c r="D34" i="1"/>
  <c r="D28" i="1"/>
  <c r="D17" i="1"/>
  <c r="D18" i="1"/>
  <c r="D19" i="1"/>
  <c r="D20" i="1"/>
  <c r="D16" i="1"/>
  <c r="D12" i="1"/>
  <c r="D9" i="1"/>
  <c r="D10" i="1"/>
  <c r="D8" i="1"/>
  <c r="D11" i="2" l="1"/>
  <c r="D13" i="1"/>
  <c r="D23" i="1" s="1"/>
  <c r="D21" i="1"/>
  <c r="D43" i="1"/>
  <c r="D54" i="1"/>
  <c r="D35" i="1"/>
  <c r="D31" i="2" l="1"/>
  <c r="D35" i="2" s="1"/>
  <c r="D56" i="1"/>
</calcChain>
</file>

<file path=xl/sharedStrings.xml><?xml version="1.0" encoding="utf-8"?>
<sst xmlns="http://schemas.openxmlformats.org/spreadsheetml/2006/main" count="149" uniqueCount="141">
  <si>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</si>
  <si>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</si>
  <si>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</si>
  <si>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</si>
  <si>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</si>
  <si>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</si>
  <si>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</si>
  <si>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</si>
  <si>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</si>
  <si>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</si>
  <si>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</si>
  <si>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</si>
  <si>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</si>
  <si>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</si>
  <si>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</si>
  <si>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</si>
  <si>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</si>
  <si>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</si>
  <si>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</si>
  <si>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</si>
  <si>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</si>
  <si>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</si>
  <si>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</si>
  <si>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</si>
  <si>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</si>
  <si>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</si>
  <si>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</si>
  <si>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</si>
  <si>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</si>
  <si>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</si>
  <si>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</si>
  <si>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</si>
  <si>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</si>
  <si>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</si>
  <si>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</si>
  <si>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</si>
  <si>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</si>
  <si>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</si>
  <si>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</si>
  <si>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</si>
  <si>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</si>
  <si>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</si>
  <si>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</si>
  <si>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</si>
  <si>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</si>
  <si>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</si>
  <si>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</si>
  <si>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</si>
  <si>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</si>
  <si>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</si>
  <si>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</si>
  <si>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</si>
  <si>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</si>
  <si>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</si>
  <si>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</si>
  <si>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</si>
  <si>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</si>
  <si>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</si>
  <si>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</si>
  <si>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</si>
  <si>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</si>
  <si>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</si>
  <si>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</si>
  <si>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</si>
  <si>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</si>
  <si>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</si>
  <si>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</si>
  <si>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</si>
  <si>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</si>
  <si>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</si>
  <si>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</si>
  <si>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</si>
  <si>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</si>
  <si>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</si>
  <si>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</si>
  <si>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</si>
  <si>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</si>
  <si>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</si>
  <si>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</si>
  <si>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</si>
  <si>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</si>
  <si>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</si>
  <si>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</si>
  <si>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</si>
  <si>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</si>
  <si>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</si>
  <si>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</si>
  <si>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</si>
  <si>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</si>
  <si>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</si>
  <si>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</si>
  <si>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</si>
  <si>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</si>
  <si>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</si>
  <si>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</si>
  <si>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</si>
  <si>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</si>
  <si>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</si>
  <si>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</si>
  <si>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</si>
  <si>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</si>
  <si>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</si>
  <si>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</si>
  <si>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</si>
  <si>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</si>
  <si>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</si>
  <si>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</si>
  <si>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</si>
  <si>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</si>
  <si>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</si>
  <si>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</si>
  <si>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</si>
  <si>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</si>
  <si>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</si>
  <si>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</si>
  <si>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</si>
  <si>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</si>
  <si>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</si>
  <si>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</si>
  <si>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</si>
  <si>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</si>
  <si>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</si>
  <si>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</si>
  <si>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</si>
  <si>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</si>
  <si>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</si>
  <si>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</si>
  <si>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</si>
  <si>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</si>
  <si>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</si>
  <si>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</si>
  <si>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</si>
  <si>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</si>
  <si>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</si>
  <si>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</si>
  <si>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Imobilizari af. Drepturilor de utilizare a activelor luate in leasing - cladiri</t>
  </si>
  <si>
    <t>Alte imprumuturi si datorii asimilate - Leasing - cladire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</si>
  <si>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</si>
  <si>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</si>
  <si>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</si>
  <si>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Alte imprumuturi si datorii asimilate                          Leasing cladiri pe termen 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</si>
</sst>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1/Surse%20T1/Economic/Bilant%2031.03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anual%20final/Economic/15.03.2021/CPP%20SI%20BILANT%202020%20FINALE%2015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1/Surse%20T1/Economic/CPP%2031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B12">
            <v>3585128769</v>
          </cell>
        </row>
        <row r="13">
          <cell r="B13">
            <v>6599154</v>
          </cell>
        </row>
        <row r="14">
          <cell r="B14">
            <v>81742973</v>
          </cell>
        </row>
        <row r="15">
          <cell r="B15">
            <v>35785077</v>
          </cell>
        </row>
        <row r="19">
          <cell r="B19">
            <v>37160644</v>
          </cell>
        </row>
        <row r="20">
          <cell r="B20">
            <v>905899897</v>
          </cell>
        </row>
        <row r="21">
          <cell r="B21">
            <v>0</v>
          </cell>
        </row>
        <row r="22">
          <cell r="B22">
            <v>400816573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137532865</v>
          </cell>
        </row>
        <row r="35">
          <cell r="B35">
            <v>823659844</v>
          </cell>
        </row>
        <row r="36">
          <cell r="B36">
            <v>23137337</v>
          </cell>
        </row>
        <row r="37">
          <cell r="B37">
            <v>1710893564</v>
          </cell>
        </row>
        <row r="41">
          <cell r="B41">
            <v>356579902</v>
          </cell>
        </row>
        <row r="42">
          <cell r="B42">
            <v>96905903</v>
          </cell>
        </row>
        <row r="43">
          <cell r="B43">
            <v>27811049</v>
          </cell>
        </row>
        <row r="44">
          <cell r="B44">
            <v>116610741</v>
          </cell>
        </row>
        <row r="45">
          <cell r="B45">
            <v>72641000</v>
          </cell>
        </row>
        <row r="49">
          <cell r="B49">
            <v>741965396</v>
          </cell>
        </row>
        <row r="50">
          <cell r="B50">
            <v>7946014</v>
          </cell>
        </row>
        <row r="51">
          <cell r="B51">
            <v>11930639</v>
          </cell>
        </row>
        <row r="52">
          <cell r="B52">
            <v>25066062</v>
          </cell>
        </row>
        <row r="53">
          <cell r="B53">
            <v>81748051</v>
          </cell>
        </row>
        <row r="54">
          <cell r="B54">
            <v>25651505</v>
          </cell>
        </row>
        <row r="55">
          <cell r="B55">
            <v>10179243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"/>
      <sheetName val="BILANT"/>
      <sheetName val="Sheet3"/>
    </sheetNames>
    <sheetDataSet>
      <sheetData sheetId="0">
        <row r="11">
          <cell r="B11">
            <v>1035250114</v>
          </cell>
        </row>
      </sheetData>
      <sheetData sheetId="1">
        <row r="12">
          <cell r="B12">
            <v>3560861042</v>
          </cell>
        </row>
        <row r="13">
          <cell r="B13">
            <v>6976600</v>
          </cell>
        </row>
        <row r="14">
          <cell r="B14">
            <v>81742973</v>
          </cell>
        </row>
        <row r="15">
          <cell r="B15">
            <v>37773137</v>
          </cell>
        </row>
        <row r="19">
          <cell r="B19">
            <v>38401417</v>
          </cell>
        </row>
        <row r="20">
          <cell r="B20">
            <v>847936655</v>
          </cell>
        </row>
        <row r="21">
          <cell r="B21">
            <v>0</v>
          </cell>
        </row>
        <row r="22">
          <cell r="B22">
            <v>554003528</v>
          </cell>
        </row>
        <row r="23">
          <cell r="B23">
            <v>1221663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137532865</v>
          </cell>
        </row>
        <row r="35">
          <cell r="B35">
            <v>841699025</v>
          </cell>
        </row>
        <row r="36">
          <cell r="B36">
            <v>17441687</v>
          </cell>
        </row>
        <row r="37">
          <cell r="B37">
            <v>1610888457</v>
          </cell>
        </row>
        <row r="41">
          <cell r="B41">
            <v>352028637</v>
          </cell>
        </row>
        <row r="42">
          <cell r="B42">
            <v>101671268</v>
          </cell>
        </row>
        <row r="43">
          <cell r="B43">
            <v>30531904</v>
          </cell>
        </row>
        <row r="44">
          <cell r="B44">
            <v>118078330</v>
          </cell>
        </row>
        <row r="45">
          <cell r="B45">
            <v>72641000</v>
          </cell>
        </row>
        <row r="49">
          <cell r="B49">
            <v>887977288</v>
          </cell>
        </row>
        <row r="50">
          <cell r="B50">
            <v>7416569</v>
          </cell>
        </row>
        <row r="51">
          <cell r="B51">
            <v>17011429</v>
          </cell>
        </row>
        <row r="52">
          <cell r="B52">
            <v>24709805</v>
          </cell>
        </row>
        <row r="53">
          <cell r="B53">
            <v>97561542</v>
          </cell>
        </row>
        <row r="54">
          <cell r="B54">
            <v>28853237</v>
          </cell>
        </row>
        <row r="55">
          <cell r="B55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B11">
            <v>322600764</v>
          </cell>
          <cell r="D11">
            <v>280971716</v>
          </cell>
        </row>
        <row r="12">
          <cell r="B12">
            <v>173209505</v>
          </cell>
          <cell r="D12">
            <v>214828510</v>
          </cell>
        </row>
        <row r="13">
          <cell r="B13">
            <v>220223106</v>
          </cell>
          <cell r="D13">
            <v>97519313</v>
          </cell>
        </row>
        <row r="14">
          <cell r="B14">
            <v>10281649</v>
          </cell>
          <cell r="D14">
            <v>9523600</v>
          </cell>
        </row>
        <row r="18">
          <cell r="B18">
            <v>-108746319</v>
          </cell>
          <cell r="D18">
            <v>-81344578</v>
          </cell>
        </row>
        <row r="19">
          <cell r="B19">
            <v>-212154838</v>
          </cell>
          <cell r="D19">
            <v>-97519312</v>
          </cell>
        </row>
        <row r="20">
          <cell r="B20">
            <v>-143061438</v>
          </cell>
          <cell r="D20">
            <v>-165933308</v>
          </cell>
        </row>
        <row r="21">
          <cell r="B21">
            <v>-63962431</v>
          </cell>
          <cell r="D21">
            <v>-68455275</v>
          </cell>
        </row>
        <row r="22">
          <cell r="B22">
            <v>-48981102</v>
          </cell>
          <cell r="D22">
            <v>-51873444</v>
          </cell>
        </row>
        <row r="23">
          <cell r="B23">
            <v>-15372382</v>
          </cell>
          <cell r="D23">
            <v>-15898583</v>
          </cell>
        </row>
        <row r="24">
          <cell r="B24">
            <v>-1528814</v>
          </cell>
          <cell r="D24">
            <v>-1683650</v>
          </cell>
        </row>
        <row r="25">
          <cell r="B25">
            <v>-36712391</v>
          </cell>
          <cell r="D25">
            <v>-26111732</v>
          </cell>
        </row>
        <row r="30">
          <cell r="B30">
            <v>1818872</v>
          </cell>
          <cell r="D30">
            <v>2545824</v>
          </cell>
        </row>
        <row r="31">
          <cell r="B31">
            <v>-3200232</v>
          </cell>
          <cell r="D31">
            <v>-4132850</v>
          </cell>
        </row>
        <row r="36">
          <cell r="B36">
            <v>13915613</v>
          </cell>
          <cell r="D36">
            <v>15239477</v>
          </cell>
        </row>
        <row r="37">
          <cell r="B37">
            <v>-1467590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tabSelected="1" workbookViewId="0">
      <selection activeCell="H21" sqref="H21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5.5703125" customWidth="1"/>
    <col min="4" max="4" width="12.7109375" customWidth="1"/>
    <col min="7" max="7" width="10.85546875" bestFit="1" customWidth="1"/>
  </cols>
  <sheetData>
    <row r="2" spans="1:8" x14ac:dyDescent="0.25">
      <c r="A2" s="14" t="s">
        <v>133</v>
      </c>
      <c r="B2" s="14" t="s">
        <v>134</v>
      </c>
      <c r="C2" s="14"/>
      <c r="D2" s="14"/>
    </row>
    <row r="4" spans="1:8" x14ac:dyDescent="0.25">
      <c r="A4" s="1" t="s">
        <v>107</v>
      </c>
      <c r="B4" s="1" t="s">
        <v>0</v>
      </c>
      <c r="C4" s="15">
        <v>44286</v>
      </c>
      <c r="D4" s="15">
        <v>44196</v>
      </c>
    </row>
    <row r="5" spans="1:8" x14ac:dyDescent="0.25">
      <c r="A5" s="1" t="s">
        <v>106</v>
      </c>
      <c r="B5" s="1" t="s">
        <v>1</v>
      </c>
      <c r="C5" s="1"/>
      <c r="D5" s="1"/>
      <c r="F5" s="16"/>
      <c r="G5" s="16"/>
    </row>
    <row r="6" spans="1:8" x14ac:dyDescent="0.25">
      <c r="A6" s="1" t="s">
        <v>67</v>
      </c>
      <c r="B6" s="1" t="s">
        <v>2</v>
      </c>
      <c r="C6" s="1"/>
      <c r="D6" s="1"/>
      <c r="F6" s="16"/>
      <c r="G6" s="16"/>
    </row>
    <row r="7" spans="1:8" x14ac:dyDescent="0.25">
      <c r="A7" s="1" t="s">
        <v>68</v>
      </c>
      <c r="B7" s="1" t="s">
        <v>3</v>
      </c>
      <c r="C7" s="1"/>
      <c r="D7" s="1"/>
      <c r="F7" s="16"/>
      <c r="G7" s="16"/>
    </row>
    <row r="8" spans="1:8" x14ac:dyDescent="0.25">
      <c r="A8" s="2" t="s">
        <v>69</v>
      </c>
      <c r="B8" s="2" t="s">
        <v>4</v>
      </c>
      <c r="C8" s="3">
        <f>[1]Sheet1!B12</f>
        <v>3585128769</v>
      </c>
      <c r="D8" s="3">
        <f>[2]BILANT!B12</f>
        <v>3560861042</v>
      </c>
      <c r="F8" s="16"/>
      <c r="G8" s="18"/>
      <c r="H8" s="18"/>
    </row>
    <row r="9" spans="1:8" x14ac:dyDescent="0.25">
      <c r="A9" s="2" t="s">
        <v>70</v>
      </c>
      <c r="B9" s="2" t="s">
        <v>5</v>
      </c>
      <c r="C9" s="3">
        <f>[1]Sheet1!B13</f>
        <v>6599154</v>
      </c>
      <c r="D9" s="3">
        <f>[2]BILANT!B13</f>
        <v>6976600</v>
      </c>
      <c r="F9" s="16"/>
      <c r="G9" s="18"/>
      <c r="H9" s="18"/>
    </row>
    <row r="10" spans="1:8" x14ac:dyDescent="0.25">
      <c r="A10" s="2" t="s">
        <v>71</v>
      </c>
      <c r="B10" s="2" t="s">
        <v>6</v>
      </c>
      <c r="C10" s="3">
        <f>[1]Sheet1!B14</f>
        <v>81742973</v>
      </c>
      <c r="D10" s="3">
        <f>[2]BILANT!B14</f>
        <v>81742973</v>
      </c>
      <c r="F10" s="16"/>
      <c r="G10" s="18"/>
      <c r="H10" s="18"/>
    </row>
    <row r="11" spans="1:8" x14ac:dyDescent="0.25">
      <c r="A11" s="2" t="s">
        <v>68</v>
      </c>
      <c r="B11" s="2" t="s">
        <v>7</v>
      </c>
      <c r="C11" s="2">
        <v>0</v>
      </c>
      <c r="D11" s="2">
        <v>0</v>
      </c>
      <c r="F11" s="16"/>
      <c r="G11" s="18"/>
      <c r="H11" s="18"/>
    </row>
    <row r="12" spans="1:8" ht="30" x14ac:dyDescent="0.25">
      <c r="A12" s="20" t="s">
        <v>137</v>
      </c>
      <c r="B12" s="19" t="s">
        <v>135</v>
      </c>
      <c r="C12" s="3">
        <f>[1]Sheet1!$B$15</f>
        <v>35785077</v>
      </c>
      <c r="D12" s="25">
        <f>[2]BILANT!B15</f>
        <v>37773137</v>
      </c>
      <c r="F12" s="16"/>
      <c r="G12" s="18"/>
      <c r="H12" s="18"/>
    </row>
    <row r="13" spans="1:8" x14ac:dyDescent="0.25">
      <c r="A13" s="4" t="s">
        <v>72</v>
      </c>
      <c r="B13" s="4" t="s">
        <v>8</v>
      </c>
      <c r="C13" s="5">
        <f>SUM(C8:C12)</f>
        <v>3709255973</v>
      </c>
      <c r="D13" s="5">
        <f>SUM(D8:D12)</f>
        <v>3687353752</v>
      </c>
      <c r="F13" s="16"/>
      <c r="G13" s="18"/>
      <c r="H13" s="18"/>
    </row>
    <row r="14" spans="1:8" x14ac:dyDescent="0.25">
      <c r="A14" s="1"/>
      <c r="B14" s="1"/>
      <c r="C14" s="1"/>
      <c r="D14" s="1"/>
      <c r="F14" s="16"/>
      <c r="G14" s="18"/>
      <c r="H14" s="18"/>
    </row>
    <row r="15" spans="1:8" x14ac:dyDescent="0.25">
      <c r="A15" s="1" t="s">
        <v>73</v>
      </c>
      <c r="B15" s="1" t="s">
        <v>9</v>
      </c>
      <c r="C15" s="1"/>
      <c r="D15" s="1"/>
      <c r="F15" s="16"/>
      <c r="G15" s="18"/>
      <c r="H15" s="18"/>
    </row>
    <row r="16" spans="1:8" x14ac:dyDescent="0.25">
      <c r="A16" s="6" t="s">
        <v>74</v>
      </c>
      <c r="B16" s="6" t="s">
        <v>10</v>
      </c>
      <c r="C16" s="7">
        <f>[1]Sheet1!B19</f>
        <v>37160644</v>
      </c>
      <c r="D16" s="7">
        <f>[2]BILANT!B19</f>
        <v>38401417</v>
      </c>
      <c r="F16" s="16"/>
      <c r="G16" s="18"/>
      <c r="H16" s="18"/>
    </row>
    <row r="17" spans="1:8" x14ac:dyDescent="0.25">
      <c r="A17" s="2" t="s">
        <v>75</v>
      </c>
      <c r="B17" s="2" t="s">
        <v>11</v>
      </c>
      <c r="C17" s="7">
        <f>[1]Sheet1!B20</f>
        <v>905899897</v>
      </c>
      <c r="D17" s="7">
        <f>[2]BILANT!B20</f>
        <v>847936655</v>
      </c>
      <c r="F17" s="16"/>
      <c r="G17" s="18"/>
      <c r="H17" s="18"/>
    </row>
    <row r="18" spans="1:8" x14ac:dyDescent="0.25">
      <c r="A18" s="2" t="s">
        <v>76</v>
      </c>
      <c r="B18" s="2" t="s">
        <v>12</v>
      </c>
      <c r="C18" s="7">
        <f>[1]Sheet1!B21</f>
        <v>0</v>
      </c>
      <c r="D18" s="7">
        <f>[2]BILANT!B21</f>
        <v>0</v>
      </c>
      <c r="F18" s="16"/>
      <c r="G18" s="18"/>
      <c r="H18" s="18"/>
    </row>
    <row r="19" spans="1:8" x14ac:dyDescent="0.25">
      <c r="A19" s="2" t="s">
        <v>77</v>
      </c>
      <c r="B19" s="2" t="s">
        <v>13</v>
      </c>
      <c r="C19" s="7">
        <f>[1]Sheet1!B22</f>
        <v>400816573</v>
      </c>
      <c r="D19" s="7">
        <f>[2]BILANT!B22</f>
        <v>554003528</v>
      </c>
      <c r="F19" s="16"/>
      <c r="G19" s="18"/>
      <c r="H19" s="18"/>
    </row>
    <row r="20" spans="1:8" x14ac:dyDescent="0.25">
      <c r="A20" s="2" t="s">
        <v>78</v>
      </c>
      <c r="B20" s="2" t="s">
        <v>14</v>
      </c>
      <c r="C20" s="7">
        <f>[1]Sheet1!B23</f>
        <v>0</v>
      </c>
      <c r="D20" s="7">
        <f>[2]BILANT!B23</f>
        <v>1221663</v>
      </c>
      <c r="F20" s="16"/>
      <c r="G20" s="18"/>
      <c r="H20" s="18"/>
    </row>
    <row r="21" spans="1:8" x14ac:dyDescent="0.25">
      <c r="A21" s="1" t="s">
        <v>79</v>
      </c>
      <c r="B21" s="1" t="s">
        <v>15</v>
      </c>
      <c r="C21" s="8">
        <f t="shared" ref="C21:D21" si="0">SUM(C16:C20)</f>
        <v>1343877114</v>
      </c>
      <c r="D21" s="8">
        <f t="shared" si="0"/>
        <v>1441563263</v>
      </c>
      <c r="F21" s="16"/>
      <c r="G21" s="18"/>
      <c r="H21" s="18"/>
    </row>
    <row r="22" spans="1:8" x14ac:dyDescent="0.25">
      <c r="A22" s="2"/>
      <c r="B22" s="2" t="s">
        <v>16</v>
      </c>
      <c r="C22" s="2"/>
      <c r="D22" s="10"/>
      <c r="F22" s="16"/>
      <c r="G22" s="18"/>
      <c r="H22" s="18"/>
    </row>
    <row r="23" spans="1:8" x14ac:dyDescent="0.25">
      <c r="A23" s="1" t="s">
        <v>80</v>
      </c>
      <c r="B23" s="1" t="s">
        <v>17</v>
      </c>
      <c r="C23" s="8">
        <f t="shared" ref="C23:D23" si="1">C13+C21</f>
        <v>5053133087</v>
      </c>
      <c r="D23" s="8">
        <f t="shared" si="1"/>
        <v>5128917015</v>
      </c>
      <c r="F23" s="16"/>
      <c r="G23" s="18"/>
      <c r="H23" s="18"/>
    </row>
    <row r="24" spans="1:8" x14ac:dyDescent="0.25">
      <c r="A24" s="2"/>
      <c r="B24" s="2" t="s">
        <v>16</v>
      </c>
      <c r="C24" s="2"/>
      <c r="D24" s="2"/>
      <c r="F24" s="16"/>
      <c r="G24" s="18"/>
      <c r="H24" s="18"/>
    </row>
    <row r="25" spans="1:8" x14ac:dyDescent="0.25">
      <c r="A25" s="2"/>
      <c r="B25" s="2"/>
      <c r="C25" s="2"/>
      <c r="D25" s="2"/>
      <c r="F25" s="16"/>
      <c r="G25" s="18"/>
      <c r="H25" s="18"/>
    </row>
    <row r="26" spans="1:8" x14ac:dyDescent="0.25">
      <c r="A26" s="1" t="s">
        <v>81</v>
      </c>
      <c r="B26" s="1" t="s">
        <v>18</v>
      </c>
      <c r="C26" s="1"/>
      <c r="D26" s="1"/>
      <c r="F26" s="16"/>
      <c r="G26" s="18"/>
      <c r="H26" s="18"/>
    </row>
    <row r="27" spans="1:8" x14ac:dyDescent="0.25">
      <c r="A27" s="1" t="s">
        <v>82</v>
      </c>
      <c r="B27" s="1" t="s">
        <v>19</v>
      </c>
      <c r="C27" s="1"/>
      <c r="D27" s="1"/>
      <c r="F27" s="16"/>
      <c r="G27" s="18"/>
      <c r="H27" s="18"/>
    </row>
    <row r="28" spans="1:8" x14ac:dyDescent="0.25">
      <c r="A28" s="2" t="s">
        <v>83</v>
      </c>
      <c r="B28" s="2" t="s">
        <v>20</v>
      </c>
      <c r="C28" s="3">
        <f>[1]Sheet1!B31</f>
        <v>733031420</v>
      </c>
      <c r="D28" s="3">
        <f>[2]BILANT!B31</f>
        <v>733031420</v>
      </c>
      <c r="F28" s="16"/>
      <c r="G28" s="18"/>
      <c r="H28" s="18"/>
    </row>
    <row r="29" spans="1:8" x14ac:dyDescent="0.25">
      <c r="A29" s="2" t="s">
        <v>84</v>
      </c>
      <c r="B29" s="2" t="s">
        <v>21</v>
      </c>
      <c r="C29" s="3">
        <f>[1]Sheet1!B32</f>
        <v>733031420</v>
      </c>
      <c r="D29" s="3">
        <f>[2]BILANT!B32</f>
        <v>733031420</v>
      </c>
      <c r="F29" s="16"/>
      <c r="G29" s="18"/>
      <c r="H29" s="18"/>
    </row>
    <row r="30" spans="1:8" x14ac:dyDescent="0.25">
      <c r="A30" s="2" t="s">
        <v>85</v>
      </c>
      <c r="B30" s="2" t="s">
        <v>22</v>
      </c>
      <c r="C30" s="3">
        <f>[1]Sheet1!B33</f>
        <v>49842552</v>
      </c>
      <c r="D30" s="3">
        <f>[2]BILANT!B33</f>
        <v>49842552</v>
      </c>
      <c r="F30" s="16"/>
      <c r="G30" s="18"/>
      <c r="H30" s="18"/>
    </row>
    <row r="31" spans="1:8" x14ac:dyDescent="0.25">
      <c r="A31" s="9" t="s">
        <v>86</v>
      </c>
      <c r="B31" s="9" t="s">
        <v>23</v>
      </c>
      <c r="C31" s="3">
        <f>[1]Sheet1!B34</f>
        <v>137532865</v>
      </c>
      <c r="D31" s="3">
        <f>[2]BILANT!B34</f>
        <v>137532865</v>
      </c>
      <c r="F31" s="16"/>
      <c r="G31" s="18"/>
      <c r="H31" s="18"/>
    </row>
    <row r="32" spans="1:8" x14ac:dyDescent="0.25">
      <c r="A32" s="9" t="s">
        <v>87</v>
      </c>
      <c r="B32" s="9" t="s">
        <v>24</v>
      </c>
      <c r="C32" s="3">
        <f>[1]Sheet1!B35</f>
        <v>823659844</v>
      </c>
      <c r="D32" s="3">
        <f>[2]BILANT!B35</f>
        <v>841699025</v>
      </c>
      <c r="F32" s="16"/>
      <c r="G32" s="18"/>
      <c r="H32" s="18"/>
    </row>
    <row r="33" spans="1:8" x14ac:dyDescent="0.25">
      <c r="A33" s="2" t="s">
        <v>88</v>
      </c>
      <c r="B33" s="2" t="s">
        <v>25</v>
      </c>
      <c r="C33" s="3">
        <f>[1]Sheet1!B36</f>
        <v>23137337</v>
      </c>
      <c r="D33" s="3">
        <f>[2]BILANT!B36</f>
        <v>17441687</v>
      </c>
      <c r="F33" s="16"/>
      <c r="G33" s="18"/>
      <c r="H33" s="18"/>
    </row>
    <row r="34" spans="1:8" x14ac:dyDescent="0.25">
      <c r="A34" s="6" t="s">
        <v>89</v>
      </c>
      <c r="B34" s="6" t="s">
        <v>26</v>
      </c>
      <c r="C34" s="3">
        <f>[1]Sheet1!B37</f>
        <v>1710893564</v>
      </c>
      <c r="D34" s="3">
        <f>[2]BILANT!B37</f>
        <v>1610888457</v>
      </c>
      <c r="F34" s="16"/>
      <c r="G34" s="18"/>
      <c r="H34" s="18"/>
    </row>
    <row r="35" spans="1:8" x14ac:dyDescent="0.25">
      <c r="A35" s="1" t="s">
        <v>90</v>
      </c>
      <c r="B35" s="1" t="s">
        <v>27</v>
      </c>
      <c r="C35" s="5">
        <f t="shared" ref="C35:D35" si="2">SUM(C29:C34)</f>
        <v>3478097582</v>
      </c>
      <c r="D35" s="5">
        <f t="shared" si="2"/>
        <v>3390436006</v>
      </c>
      <c r="F35" s="16"/>
      <c r="G35" s="18"/>
      <c r="H35" s="18"/>
    </row>
    <row r="36" spans="1:8" x14ac:dyDescent="0.25">
      <c r="A36" s="1"/>
      <c r="B36" s="1"/>
      <c r="C36" s="1"/>
      <c r="D36" s="1"/>
      <c r="F36" s="16"/>
      <c r="G36" s="18"/>
      <c r="H36" s="18"/>
    </row>
    <row r="37" spans="1:8" x14ac:dyDescent="0.25">
      <c r="A37" s="2" t="s">
        <v>91</v>
      </c>
      <c r="B37" s="2" t="s">
        <v>28</v>
      </c>
      <c r="C37" s="2"/>
      <c r="D37" s="2"/>
      <c r="F37" s="16"/>
      <c r="G37" s="18"/>
      <c r="H37" s="18"/>
    </row>
    <row r="38" spans="1:8" x14ac:dyDescent="0.25">
      <c r="A38" s="2" t="s">
        <v>92</v>
      </c>
      <c r="B38" s="2" t="s">
        <v>29</v>
      </c>
      <c r="C38" s="3">
        <f>[1]Sheet1!B41</f>
        <v>356579902</v>
      </c>
      <c r="D38" s="3">
        <f>[2]BILANT!B41</f>
        <v>352028637</v>
      </c>
      <c r="F38" s="16"/>
      <c r="G38" s="18"/>
      <c r="H38" s="18"/>
    </row>
    <row r="39" spans="1:8" x14ac:dyDescent="0.25">
      <c r="A39" s="2" t="s">
        <v>93</v>
      </c>
      <c r="B39" s="2" t="s">
        <v>30</v>
      </c>
      <c r="C39" s="3">
        <f>[1]Sheet1!B42</f>
        <v>96905903</v>
      </c>
      <c r="D39" s="3">
        <f>[2]BILANT!B42</f>
        <v>101671268</v>
      </c>
      <c r="F39" s="16"/>
      <c r="G39" s="18"/>
      <c r="H39" s="18"/>
    </row>
    <row r="40" spans="1:8" ht="30" x14ac:dyDescent="0.25">
      <c r="A40" s="19" t="s">
        <v>139</v>
      </c>
      <c r="B40" s="19" t="s">
        <v>140</v>
      </c>
      <c r="C40" s="3">
        <f>[1]Sheet1!B43</f>
        <v>27811049</v>
      </c>
      <c r="D40" s="3">
        <f>[2]BILANT!B43</f>
        <v>30531904</v>
      </c>
      <c r="F40" s="16"/>
      <c r="G40" s="18"/>
      <c r="H40" s="18"/>
    </row>
    <row r="41" spans="1:8" x14ac:dyDescent="0.25">
      <c r="A41" s="2" t="s">
        <v>94</v>
      </c>
      <c r="B41" s="2" t="s">
        <v>31</v>
      </c>
      <c r="C41" s="3">
        <f>[1]Sheet1!B44</f>
        <v>116610741</v>
      </c>
      <c r="D41" s="3">
        <f>[2]BILANT!B44</f>
        <v>118078330</v>
      </c>
      <c r="F41" s="16"/>
      <c r="G41" s="18"/>
      <c r="H41" s="18"/>
    </row>
    <row r="42" spans="1:8" x14ac:dyDescent="0.25">
      <c r="A42" s="6" t="s">
        <v>95</v>
      </c>
      <c r="B42" s="6" t="s">
        <v>32</v>
      </c>
      <c r="C42" s="3">
        <f>[1]Sheet1!B45</f>
        <v>72641000</v>
      </c>
      <c r="D42" s="3">
        <f>[2]BILANT!B45</f>
        <v>72641000</v>
      </c>
      <c r="F42" s="16"/>
      <c r="G42" s="18"/>
      <c r="H42" s="18"/>
    </row>
    <row r="43" spans="1:8" x14ac:dyDescent="0.25">
      <c r="A43" s="1" t="s">
        <v>96</v>
      </c>
      <c r="B43" s="1" t="s">
        <v>33</v>
      </c>
      <c r="C43" s="5">
        <f t="shared" ref="C43:D43" si="3">SUM(C38:C42)</f>
        <v>670548595</v>
      </c>
      <c r="D43" s="5">
        <f t="shared" si="3"/>
        <v>674951139</v>
      </c>
      <c r="F43" s="16"/>
      <c r="G43" s="18"/>
      <c r="H43" s="18"/>
    </row>
    <row r="44" spans="1:8" x14ac:dyDescent="0.25">
      <c r="A44" s="1"/>
      <c r="B44" s="1"/>
      <c r="C44" s="1"/>
      <c r="D44" s="1"/>
      <c r="F44" s="16"/>
      <c r="G44" s="18"/>
      <c r="H44" s="18"/>
    </row>
    <row r="45" spans="1:8" x14ac:dyDescent="0.25">
      <c r="A45" s="2" t="s">
        <v>97</v>
      </c>
      <c r="B45" s="2" t="s">
        <v>34</v>
      </c>
      <c r="C45" s="2"/>
      <c r="D45" s="2"/>
      <c r="F45" s="16"/>
      <c r="G45" s="18"/>
      <c r="H45" s="18"/>
    </row>
    <row r="46" spans="1:8" x14ac:dyDescent="0.25">
      <c r="A46" s="2" t="s">
        <v>98</v>
      </c>
      <c r="B46" s="2" t="s">
        <v>35</v>
      </c>
      <c r="C46" s="3">
        <f>[1]Sheet1!B49</f>
        <v>741965396</v>
      </c>
      <c r="D46" s="3">
        <f>[2]BILANT!B49</f>
        <v>887977288</v>
      </c>
      <c r="F46" s="16"/>
      <c r="G46" s="18"/>
      <c r="H46" s="18"/>
    </row>
    <row r="47" spans="1:8" ht="30" x14ac:dyDescent="0.25">
      <c r="A47" s="20" t="s">
        <v>138</v>
      </c>
      <c r="B47" s="19" t="s">
        <v>136</v>
      </c>
      <c r="C47" s="3">
        <f>[1]Sheet1!B50</f>
        <v>7946014</v>
      </c>
      <c r="D47" s="3">
        <f>[2]BILANT!B50</f>
        <v>7416569</v>
      </c>
      <c r="F47" s="16"/>
      <c r="G47" s="18"/>
      <c r="H47" s="18"/>
    </row>
    <row r="48" spans="1:8" x14ac:dyDescent="0.25">
      <c r="A48" s="2" t="s">
        <v>99</v>
      </c>
      <c r="B48" s="2" t="s">
        <v>36</v>
      </c>
      <c r="C48" s="3">
        <f>[1]Sheet1!B51</f>
        <v>11930639</v>
      </c>
      <c r="D48" s="3">
        <f>[2]BILANT!B51</f>
        <v>17011429</v>
      </c>
      <c r="F48" s="16"/>
      <c r="G48" s="18"/>
      <c r="H48" s="18"/>
    </row>
    <row r="49" spans="1:8" x14ac:dyDescent="0.25">
      <c r="A49" s="2" t="s">
        <v>132</v>
      </c>
      <c r="B49" s="2" t="s">
        <v>30</v>
      </c>
      <c r="C49" s="3">
        <f>[1]Sheet1!B52</f>
        <v>25066062</v>
      </c>
      <c r="D49" s="3">
        <f>[2]BILANT!B52</f>
        <v>24709805</v>
      </c>
      <c r="F49" s="16"/>
      <c r="G49" s="18"/>
      <c r="H49" s="18"/>
    </row>
    <row r="50" spans="1:8" x14ac:dyDescent="0.25">
      <c r="A50" s="2" t="s">
        <v>100</v>
      </c>
      <c r="B50" s="2" t="s">
        <v>37</v>
      </c>
      <c r="C50" s="3">
        <f>[1]Sheet1!B53</f>
        <v>81748051</v>
      </c>
      <c r="D50" s="3">
        <f>[2]BILANT!B53</f>
        <v>97561542</v>
      </c>
      <c r="F50" s="16"/>
      <c r="G50" s="18"/>
      <c r="H50" s="18"/>
    </row>
    <row r="51" spans="1:8" x14ac:dyDescent="0.25">
      <c r="A51" s="9" t="s">
        <v>101</v>
      </c>
      <c r="B51" s="9" t="s">
        <v>38</v>
      </c>
      <c r="C51" s="3">
        <f>[1]Sheet1!B54</f>
        <v>25651505</v>
      </c>
      <c r="D51" s="3">
        <f>[2]BILANT!B54</f>
        <v>28853237</v>
      </c>
      <c r="F51" s="16"/>
      <c r="G51" s="18"/>
      <c r="H51" s="18"/>
    </row>
    <row r="52" spans="1:8" x14ac:dyDescent="0.25">
      <c r="A52" s="6" t="s">
        <v>102</v>
      </c>
      <c r="B52" s="6" t="s">
        <v>39</v>
      </c>
      <c r="C52" s="3">
        <f>[1]Sheet1!B55</f>
        <v>10179243</v>
      </c>
      <c r="D52" s="3">
        <f>[2]BILANT!B55</f>
        <v>0</v>
      </c>
      <c r="F52" s="16"/>
      <c r="G52" s="18"/>
      <c r="H52" s="18"/>
    </row>
    <row r="53" spans="1:8" x14ac:dyDescent="0.25">
      <c r="A53" s="1" t="s">
        <v>103</v>
      </c>
      <c r="B53" s="1" t="s">
        <v>40</v>
      </c>
      <c r="C53" s="5">
        <f t="shared" ref="C53:D53" si="4">SUM(C46:C52)</f>
        <v>904486910</v>
      </c>
      <c r="D53" s="5">
        <f t="shared" si="4"/>
        <v>1063529870</v>
      </c>
      <c r="F53" s="16"/>
      <c r="G53" s="18"/>
      <c r="H53" s="18"/>
    </row>
    <row r="54" spans="1:8" x14ac:dyDescent="0.25">
      <c r="A54" s="4" t="s">
        <v>104</v>
      </c>
      <c r="B54" s="4" t="s">
        <v>41</v>
      </c>
      <c r="C54" s="5">
        <f t="shared" ref="C54:D54" si="5">C43+C53</f>
        <v>1575035505</v>
      </c>
      <c r="D54" s="5">
        <f t="shared" si="5"/>
        <v>1738481009</v>
      </c>
      <c r="F54" s="16"/>
      <c r="G54" s="18"/>
      <c r="H54" s="18"/>
    </row>
    <row r="55" spans="1:8" x14ac:dyDescent="0.25">
      <c r="A55" s="4"/>
      <c r="B55" s="4" t="s">
        <v>16</v>
      </c>
      <c r="C55" s="4"/>
      <c r="D55" s="4"/>
      <c r="F55" s="16"/>
      <c r="G55" s="18"/>
      <c r="H55" s="18"/>
    </row>
    <row r="56" spans="1:8" x14ac:dyDescent="0.25">
      <c r="A56" s="4" t="s">
        <v>105</v>
      </c>
      <c r="B56" s="4" t="s">
        <v>42</v>
      </c>
      <c r="C56" s="5">
        <f t="shared" ref="C56:D56" si="6">C54+C35</f>
        <v>5053133087</v>
      </c>
      <c r="D56" s="5">
        <f t="shared" si="6"/>
        <v>5128917015</v>
      </c>
      <c r="F56" s="16"/>
      <c r="G56" s="18"/>
      <c r="H56" s="18"/>
    </row>
    <row r="57" spans="1:8" x14ac:dyDescent="0.25">
      <c r="A57" s="2"/>
      <c r="B57" s="13"/>
      <c r="C57" s="13"/>
      <c r="D57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workbookViewId="0">
      <selection activeCell="F23" sqref="F23"/>
    </sheetView>
  </sheetViews>
  <sheetFormatPr defaultRowHeight="15" x14ac:dyDescent="0.25"/>
  <cols>
    <col min="1" max="1" width="41.140625" customWidth="1"/>
    <col min="2" max="2" width="45.7109375" customWidth="1"/>
    <col min="3" max="3" width="14.42578125" customWidth="1"/>
    <col min="4" max="4" width="15" customWidth="1"/>
    <col min="7" max="8" width="15" bestFit="1" customWidth="1"/>
  </cols>
  <sheetData>
    <row r="2" spans="1:8" x14ac:dyDescent="0.25">
      <c r="A2" s="14" t="s">
        <v>133</v>
      </c>
      <c r="B2" s="14" t="s">
        <v>134</v>
      </c>
      <c r="C2" s="14"/>
      <c r="D2" s="14"/>
    </row>
    <row r="4" spans="1:8" x14ac:dyDescent="0.25">
      <c r="A4" s="1" t="s">
        <v>107</v>
      </c>
      <c r="B4" s="1" t="s">
        <v>0</v>
      </c>
      <c r="C4" s="15">
        <v>44286</v>
      </c>
      <c r="D4" s="15">
        <v>43921</v>
      </c>
    </row>
    <row r="5" spans="1:8" x14ac:dyDescent="0.25">
      <c r="A5" s="1" t="s">
        <v>108</v>
      </c>
      <c r="B5" s="1" t="s">
        <v>43</v>
      </c>
      <c r="C5" s="1"/>
      <c r="D5" s="1"/>
    </row>
    <row r="6" spans="1:8" x14ac:dyDescent="0.25">
      <c r="A6" s="11" t="s">
        <v>109</v>
      </c>
      <c r="B6" s="11" t="s">
        <v>44</v>
      </c>
      <c r="C6" s="11"/>
      <c r="D6" s="11"/>
      <c r="F6" s="16"/>
    </row>
    <row r="7" spans="1:8" x14ac:dyDescent="0.25">
      <c r="A7" s="2" t="s">
        <v>110</v>
      </c>
      <c r="B7" s="2" t="s">
        <v>45</v>
      </c>
      <c r="C7" s="3">
        <f>[3]Sheet1!B11</f>
        <v>322600764</v>
      </c>
      <c r="D7" s="3">
        <f>[3]Sheet1!D11</f>
        <v>280971716</v>
      </c>
      <c r="F7" s="16"/>
      <c r="G7" s="17"/>
      <c r="H7" s="17"/>
    </row>
    <row r="8" spans="1:8" x14ac:dyDescent="0.25">
      <c r="A8" s="2" t="s">
        <v>111</v>
      </c>
      <c r="B8" s="2" t="s">
        <v>46</v>
      </c>
      <c r="C8" s="3">
        <f>[3]Sheet1!B12</f>
        <v>173209505</v>
      </c>
      <c r="D8" s="3">
        <f>[3]Sheet1!D12</f>
        <v>214828510</v>
      </c>
      <c r="F8" s="16"/>
      <c r="G8" s="17"/>
      <c r="H8" s="17"/>
    </row>
    <row r="9" spans="1:8" x14ac:dyDescent="0.25">
      <c r="A9" s="2" t="s">
        <v>112</v>
      </c>
      <c r="B9" s="2" t="s">
        <v>47</v>
      </c>
      <c r="C9" s="3">
        <f>[3]Sheet1!B13</f>
        <v>220223106</v>
      </c>
      <c r="D9" s="3">
        <f>[3]Sheet1!D13</f>
        <v>97519313</v>
      </c>
      <c r="F9" s="16"/>
      <c r="G9" s="17"/>
      <c r="H9" s="17"/>
    </row>
    <row r="10" spans="1:8" x14ac:dyDescent="0.25">
      <c r="A10" s="2" t="s">
        <v>113</v>
      </c>
      <c r="B10" s="2" t="s">
        <v>48</v>
      </c>
      <c r="C10" s="3">
        <f>[3]Sheet1!B14</f>
        <v>10281649</v>
      </c>
      <c r="D10" s="3">
        <f>[3]Sheet1!D14</f>
        <v>9523600</v>
      </c>
      <c r="F10" s="16"/>
      <c r="G10" s="17"/>
      <c r="H10" s="17"/>
    </row>
    <row r="11" spans="1:8" x14ac:dyDescent="0.25">
      <c r="A11" s="1" t="s">
        <v>114</v>
      </c>
      <c r="B11" s="1" t="s">
        <v>49</v>
      </c>
      <c r="C11" s="12">
        <f t="shared" ref="C11" si="0">SUM(C7:C10)</f>
        <v>726315024</v>
      </c>
      <c r="D11" s="12">
        <f>SUM(D7:D10)</f>
        <v>602843139</v>
      </c>
      <c r="F11" s="16"/>
      <c r="G11" s="17"/>
      <c r="H11" s="17"/>
    </row>
    <row r="12" spans="1:8" x14ac:dyDescent="0.25">
      <c r="A12" s="1"/>
      <c r="B12" s="1"/>
      <c r="C12" s="1"/>
      <c r="D12" s="1"/>
      <c r="F12" s="16"/>
      <c r="G12" s="17"/>
      <c r="H12" s="17"/>
    </row>
    <row r="13" spans="1:8" x14ac:dyDescent="0.25">
      <c r="A13" s="11" t="s">
        <v>115</v>
      </c>
      <c r="B13" s="11" t="s">
        <v>50</v>
      </c>
      <c r="C13" s="11"/>
      <c r="D13" s="11"/>
      <c r="F13" s="16"/>
      <c r="G13" s="17"/>
      <c r="H13" s="17"/>
    </row>
    <row r="14" spans="1:8" x14ac:dyDescent="0.25">
      <c r="A14" s="2" t="s">
        <v>116</v>
      </c>
      <c r="B14" s="2" t="s">
        <v>51</v>
      </c>
      <c r="C14" s="3">
        <f>[3]Sheet1!B18</f>
        <v>-108746319</v>
      </c>
      <c r="D14" s="3">
        <f>[3]Sheet1!D18</f>
        <v>-81344578</v>
      </c>
      <c r="F14" s="16"/>
      <c r="G14" s="17"/>
      <c r="H14" s="17"/>
    </row>
    <row r="15" spans="1:8" x14ac:dyDescent="0.25">
      <c r="A15" s="2" t="s">
        <v>117</v>
      </c>
      <c r="B15" s="2" t="s">
        <v>52</v>
      </c>
      <c r="C15" s="3">
        <f>[3]Sheet1!B19</f>
        <v>-212154838</v>
      </c>
      <c r="D15" s="3">
        <f>[3]Sheet1!D19+1</f>
        <v>-97519311</v>
      </c>
      <c r="F15" s="16"/>
      <c r="G15" s="17"/>
      <c r="H15" s="17"/>
    </row>
    <row r="16" spans="1:8" x14ac:dyDescent="0.25">
      <c r="A16" s="2" t="s">
        <v>118</v>
      </c>
      <c r="B16" s="2" t="s">
        <v>53</v>
      </c>
      <c r="C16" s="3">
        <f>[3]Sheet1!B20</f>
        <v>-143061438</v>
      </c>
      <c r="D16" s="3">
        <f>[3]Sheet1!D20</f>
        <v>-165933308</v>
      </c>
      <c r="F16" s="16"/>
      <c r="G16" s="17"/>
      <c r="H16" s="17"/>
    </row>
    <row r="17" spans="1:8" x14ac:dyDescent="0.25">
      <c r="A17" s="2" t="s">
        <v>119</v>
      </c>
      <c r="B17" s="2" t="s">
        <v>54</v>
      </c>
      <c r="C17" s="3">
        <f>[3]Sheet1!B21</f>
        <v>-63962431</v>
      </c>
      <c r="D17" s="3">
        <f>[3]Sheet1!D21</f>
        <v>-68455275</v>
      </c>
      <c r="F17" s="16"/>
      <c r="G17" s="17"/>
      <c r="H17" s="17"/>
    </row>
    <row r="18" spans="1:8" x14ac:dyDescent="0.25">
      <c r="A18" s="9" t="s">
        <v>120</v>
      </c>
      <c r="B18" s="9" t="s">
        <v>55</v>
      </c>
      <c r="C18" s="3">
        <f>[3]Sheet1!B22</f>
        <v>-48981102</v>
      </c>
      <c r="D18" s="3">
        <f>[3]Sheet1!D22</f>
        <v>-51873444</v>
      </c>
      <c r="F18" s="16"/>
      <c r="G18" s="17"/>
      <c r="H18" s="17"/>
    </row>
    <row r="19" spans="1:8" x14ac:dyDescent="0.25">
      <c r="A19" s="2" t="s">
        <v>121</v>
      </c>
      <c r="B19" s="2" t="s">
        <v>56</v>
      </c>
      <c r="C19" s="3">
        <f>[3]Sheet1!B23</f>
        <v>-15372382</v>
      </c>
      <c r="D19" s="3">
        <f>[3]Sheet1!D23</f>
        <v>-15898583</v>
      </c>
      <c r="F19" s="16"/>
      <c r="G19" s="17"/>
      <c r="H19" s="17"/>
    </row>
    <row r="20" spans="1:8" x14ac:dyDescent="0.25">
      <c r="A20" s="2" t="s">
        <v>122</v>
      </c>
      <c r="B20" s="2" t="s">
        <v>57</v>
      </c>
      <c r="C20" s="3">
        <f>[3]Sheet1!B24</f>
        <v>-1528814</v>
      </c>
      <c r="D20" s="3">
        <f>[3]Sheet1!D24</f>
        <v>-1683650</v>
      </c>
      <c r="F20" s="16"/>
      <c r="G20" s="17"/>
      <c r="H20" s="17"/>
    </row>
    <row r="21" spans="1:8" x14ac:dyDescent="0.25">
      <c r="A21" s="2" t="s">
        <v>123</v>
      </c>
      <c r="B21" s="2" t="s">
        <v>58</v>
      </c>
      <c r="C21" s="3">
        <f>[3]Sheet1!B25</f>
        <v>-36712391</v>
      </c>
      <c r="D21" s="3">
        <f>[3]Sheet1!D25</f>
        <v>-26111732</v>
      </c>
      <c r="F21" s="16"/>
      <c r="G21" s="17"/>
      <c r="H21" s="17"/>
    </row>
    <row r="22" spans="1:8" x14ac:dyDescent="0.25">
      <c r="A22" s="1" t="s">
        <v>124</v>
      </c>
      <c r="B22" s="1" t="s">
        <v>59</v>
      </c>
      <c r="C22" s="21">
        <f>SUM(C14:C21)</f>
        <v>-630519715</v>
      </c>
      <c r="D22" s="21">
        <f>SUM(D14:D21)+2</f>
        <v>-508819879</v>
      </c>
      <c r="F22" s="16"/>
      <c r="G22" s="17"/>
      <c r="H22" s="17"/>
    </row>
    <row r="23" spans="1:8" x14ac:dyDescent="0.25">
      <c r="A23" s="1"/>
      <c r="B23" s="1"/>
      <c r="C23" s="1"/>
      <c r="D23" s="1"/>
      <c r="F23" s="16"/>
      <c r="G23" s="17"/>
      <c r="H23" s="17"/>
    </row>
    <row r="24" spans="1:8" x14ac:dyDescent="0.25">
      <c r="A24" s="1" t="s">
        <v>125</v>
      </c>
      <c r="B24" s="1" t="s">
        <v>60</v>
      </c>
      <c r="C24" s="22">
        <f t="shared" ref="C24" si="1">C11+C22</f>
        <v>95795309</v>
      </c>
      <c r="D24" s="22">
        <f>D11+D22-4</f>
        <v>94023256</v>
      </c>
      <c r="F24" s="16"/>
      <c r="G24" s="17"/>
      <c r="H24" s="17"/>
    </row>
    <row r="25" spans="1:8" x14ac:dyDescent="0.25">
      <c r="A25" s="1"/>
      <c r="B25" s="1"/>
      <c r="C25" s="1"/>
      <c r="D25" s="1"/>
      <c r="F25" s="16"/>
      <c r="G25" s="17"/>
      <c r="H25" s="17"/>
    </row>
    <row r="26" spans="1:8" x14ac:dyDescent="0.25">
      <c r="A26" s="2" t="s">
        <v>127</v>
      </c>
      <c r="B26" s="2" t="s">
        <v>61</v>
      </c>
      <c r="C26" s="3">
        <f>[3]Sheet1!B30</f>
        <v>1818872</v>
      </c>
      <c r="D26" s="3">
        <f>[3]Sheet1!D30</f>
        <v>2545824</v>
      </c>
      <c r="F26" s="16"/>
      <c r="G26" s="17"/>
      <c r="H26" s="17"/>
    </row>
    <row r="27" spans="1:8" x14ac:dyDescent="0.25">
      <c r="A27" s="2" t="s">
        <v>128</v>
      </c>
      <c r="B27" s="2" t="s">
        <v>62</v>
      </c>
      <c r="C27" s="3">
        <f>[3]Sheet1!B31</f>
        <v>-3200232</v>
      </c>
      <c r="D27" s="3">
        <f>[3]Sheet1!D31</f>
        <v>-4132850</v>
      </c>
      <c r="F27" s="16"/>
      <c r="G27" s="17"/>
      <c r="H27" s="17"/>
    </row>
    <row r="28" spans="1:8" x14ac:dyDescent="0.25">
      <c r="A28" s="1" t="s">
        <v>126</v>
      </c>
      <c r="B28" s="1" t="s">
        <v>63</v>
      </c>
      <c r="C28" s="22">
        <f t="shared" ref="C28:D28" si="2">C26+C27</f>
        <v>-1381360</v>
      </c>
      <c r="D28" s="22">
        <f t="shared" si="2"/>
        <v>-1587026</v>
      </c>
      <c r="F28" s="16"/>
      <c r="G28" s="17"/>
      <c r="H28" s="17"/>
    </row>
    <row r="29" spans="1:8" x14ac:dyDescent="0.25">
      <c r="A29" s="1"/>
      <c r="B29" s="1"/>
      <c r="C29" s="1"/>
      <c r="D29" s="1"/>
      <c r="F29" s="16"/>
      <c r="G29" s="17"/>
      <c r="H29" s="17"/>
    </row>
    <row r="30" spans="1:8" x14ac:dyDescent="0.25">
      <c r="A30" s="1"/>
      <c r="B30" s="1"/>
      <c r="C30" s="1"/>
      <c r="D30" s="1"/>
      <c r="F30" s="16"/>
      <c r="G30" s="17"/>
      <c r="H30" s="17"/>
    </row>
    <row r="31" spans="1:8" x14ac:dyDescent="0.25">
      <c r="A31" s="1" t="s">
        <v>129</v>
      </c>
      <c r="B31" s="1" t="s">
        <v>64</v>
      </c>
      <c r="C31" s="22">
        <f t="shared" ref="C31:D31" si="3">C24+C28</f>
        <v>94413949</v>
      </c>
      <c r="D31" s="22">
        <f t="shared" si="3"/>
        <v>92436230</v>
      </c>
      <c r="F31" s="16"/>
      <c r="G31" s="17"/>
      <c r="H31" s="17"/>
    </row>
    <row r="32" spans="1:8" x14ac:dyDescent="0.25">
      <c r="A32" s="1"/>
      <c r="B32" s="1"/>
      <c r="C32" s="1"/>
      <c r="D32" s="1"/>
      <c r="F32" s="16"/>
      <c r="G32" s="17"/>
      <c r="H32" s="17"/>
    </row>
    <row r="33" spans="1:8" x14ac:dyDescent="0.25">
      <c r="A33" s="2" t="s">
        <v>130</v>
      </c>
      <c r="B33" s="2" t="s">
        <v>65</v>
      </c>
      <c r="C33" s="23">
        <f>-[3]Sheet1!$B$36-[3]Sheet1!$B$37</f>
        <v>-12448023</v>
      </c>
      <c r="D33" s="23">
        <f>-[3]Sheet1!$D$36</f>
        <v>-15239477</v>
      </c>
      <c r="F33" s="16"/>
      <c r="G33" s="17"/>
      <c r="H33" s="17"/>
    </row>
    <row r="34" spans="1:8" x14ac:dyDescent="0.25">
      <c r="A34" s="2"/>
      <c r="B34" s="2"/>
      <c r="C34" s="24"/>
      <c r="D34" s="24"/>
      <c r="F34" s="16"/>
      <c r="G34" s="17"/>
      <c r="H34" s="17"/>
    </row>
    <row r="35" spans="1:8" x14ac:dyDescent="0.25">
      <c r="A35" s="1" t="s">
        <v>131</v>
      </c>
      <c r="B35" s="1" t="s">
        <v>66</v>
      </c>
      <c r="C35" s="22">
        <f>C31+C33</f>
        <v>81965926</v>
      </c>
      <c r="D35" s="22">
        <f t="shared" ref="D35" si="4">D31+D33</f>
        <v>77196753</v>
      </c>
      <c r="F35" s="16"/>
      <c r="G35" s="17"/>
      <c r="H35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2021-05-13T07:55:51Z</dcterms:modified>
</cp:coreProperties>
</file>