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4" i="2" l="1"/>
  <c r="M16" i="2" l="1"/>
  <c r="M15" i="2"/>
  <c r="M14" i="2"/>
  <c r="M13" i="2"/>
  <c r="M12" i="2"/>
  <c r="M11" i="2"/>
  <c r="M10" i="2"/>
  <c r="M9" i="2"/>
  <c r="M7" i="2"/>
  <c r="M6" i="2"/>
  <c r="M5" i="2"/>
  <c r="K15" i="2"/>
  <c r="H12" i="2"/>
  <c r="H13" i="2"/>
  <c r="H14" i="2"/>
  <c r="K14" i="2" s="1"/>
  <c r="H15" i="2"/>
  <c r="H16" i="2"/>
  <c r="K16" i="2" s="1"/>
  <c r="D12" i="2"/>
  <c r="D13" i="2"/>
  <c r="D14" i="2"/>
  <c r="D15" i="2"/>
  <c r="D16" i="2"/>
  <c r="H17" i="2"/>
  <c r="M17" i="2" s="1"/>
  <c r="D17" i="2"/>
  <c r="H11" i="2"/>
  <c r="D11" i="2"/>
  <c r="H10" i="2"/>
  <c r="D10" i="2"/>
  <c r="H9" i="2"/>
  <c r="D9" i="2"/>
  <c r="H8" i="2"/>
  <c r="M8" i="2" s="1"/>
  <c r="D8" i="2"/>
  <c r="H7" i="2"/>
  <c r="D7" i="2"/>
  <c r="H6" i="2"/>
  <c r="D6" i="2"/>
  <c r="H5" i="2"/>
  <c r="D5" i="2"/>
  <c r="H4" i="2"/>
  <c r="D4" i="2"/>
  <c r="M18" i="2" l="1"/>
  <c r="K13" i="2"/>
  <c r="K12" i="2"/>
  <c r="K4" i="2"/>
  <c r="K5" i="2"/>
  <c r="K6" i="2"/>
  <c r="K7" i="2"/>
  <c r="K8" i="2"/>
  <c r="K9" i="2"/>
  <c r="K10" i="2"/>
  <c r="K11" i="2"/>
  <c r="K17" i="2"/>
  <c r="AE28" i="1"/>
  <c r="AA28" i="1"/>
  <c r="W28" i="1"/>
  <c r="S28" i="1"/>
  <c r="O28" i="1"/>
  <c r="K28" i="1"/>
  <c r="G28" i="1"/>
  <c r="C28" i="1"/>
  <c r="AE15" i="1"/>
  <c r="AA15" i="1"/>
  <c r="W15" i="1"/>
  <c r="S15" i="1"/>
  <c r="O15" i="1"/>
  <c r="K15" i="1"/>
  <c r="G15" i="1"/>
  <c r="C15" i="1"/>
</calcChain>
</file>

<file path=xl/sharedStrings.xml><?xml version="1.0" encoding="utf-8"?>
<sst xmlns="http://schemas.openxmlformats.org/spreadsheetml/2006/main" count="499" uniqueCount="88">
  <si>
    <t>01-03.06.2022</t>
  </si>
  <si>
    <t>04-05.06.2022</t>
  </si>
  <si>
    <t>06-14.06.2022</t>
  </si>
  <si>
    <t>15-19.06.2022</t>
  </si>
  <si>
    <t>20-24.06.2022</t>
  </si>
  <si>
    <t>25-26.06.2022</t>
  </si>
  <si>
    <t>27-28.06.2022</t>
  </si>
  <si>
    <t>29-30.06.2022</t>
  </si>
  <si>
    <t>CROSS BORDER CAPACITY ALLOCATION AUCTION RESULTS for the period of:
01-03.06.2022</t>
  </si>
  <si>
    <t>CROSS BORDER CAPACITY ALLOCATION AUCTION RESULTS for the period of:
04-05.06.2022</t>
  </si>
  <si>
    <t>CROSS BORDER CAPACITY ALLOCATION AUCTION RESULTS for the period of:
06-14.06.2022</t>
  </si>
  <si>
    <t>CROSS BORDER CAPACITY ALLOCATION AUCTION RESULTS for the period of:
15-19.06.2022</t>
  </si>
  <si>
    <t>CROSS BORDER CAPACITY ALLOCATION AUCTION RESULTS for the period of:
20-24.06.2022</t>
  </si>
  <si>
    <t>CROSS BORDER CAPACITY ALLOCATION AUCTION RESULTS for the period of:
25-26.06.2022</t>
  </si>
  <si>
    <t>CROSS BORDER CAPACITY ALLOCATION AUCTION RESULTS for the period of:
27-28.06.2022</t>
  </si>
  <si>
    <t>CROSS BORDER CAPACITY ALLOCATION AUCTION RESULTS for the period of:
29-30.06.2022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</si>
  <si>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</si>
  <si>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</si>
  <si>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</si>
  <si>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</si>
  <si>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</si>
  <si>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</si>
  <si>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</si>
  <si>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</si>
  <si>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</si>
  <si>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50</t>
  </si>
  <si>
    <t>ATC = 350</t>
  </si>
  <si>
    <t>ATC = 300</t>
  </si>
  <si>
    <t>11XEDFTRADING--G</t>
  </si>
  <si>
    <t>EDF Trading Limited</t>
  </si>
  <si>
    <t>11XDANSKECOM---P</t>
  </si>
  <si>
    <t>DANSKE COMMODITIES A/S</t>
  </si>
  <si>
    <t>11XIGET--------D</t>
  </si>
  <si>
    <t>GEN-I d.o.o</t>
  </si>
  <si>
    <t>11XSTATKRAFT001N</t>
  </si>
  <si>
    <t>STATKRAFT MARKETS GMBH</t>
  </si>
  <si>
    <t>28X-INTERENERGO8</t>
  </si>
  <si>
    <t>INTERENERGO energetski inzeniring d.o.o.</t>
  </si>
  <si>
    <t>11XHSE-SLOVENIAG</t>
  </si>
  <si>
    <t xml:space="preserve">HOLDING SLOVENSKE ELEKTRARNE </t>
  </si>
  <si>
    <t>11XFREEPOINT---N</t>
  </si>
  <si>
    <t>FREEPOINT COMMODITIES EUROPE LLP</t>
  </si>
  <si>
    <t>15X-MVM--------B</t>
  </si>
  <si>
    <t>MVM PARTNER ENERGIAKERESKEDELMI ZARTKORUEN MUKODO RESZVENYTARSASAG</t>
  </si>
  <si>
    <t>23X--161129-ME-L</t>
  </si>
  <si>
    <t>MFT Energy A/S</t>
  </si>
  <si>
    <t>11XDISAM-------V</t>
  </si>
  <si>
    <t>Energi Danmark A/S</t>
  </si>
  <si>
    <t>Total Allocated Capacity</t>
  </si>
  <si>
    <t>EXPORT (RO-RS)</t>
  </si>
  <si>
    <t>ATC = 150</t>
  </si>
  <si>
    <t>ATC = 100</t>
  </si>
  <si>
    <t>ATC = 250</t>
  </si>
  <si>
    <t>ATC = 200</t>
  </si>
  <si>
    <t>ATC = 0</t>
  </si>
  <si>
    <t>30XRODISTRIB---W</t>
  </si>
  <si>
    <t>ENERGY DISTRIBUTION SERVICES</t>
  </si>
  <si>
    <t>12XEFT-SWITZERLR</t>
  </si>
  <si>
    <t>ENERGY FINANCING TEAM SWITZERLAND AG</t>
  </si>
  <si>
    <t>30XRORESTART---4</t>
  </si>
  <si>
    <t>Restart Energy One S.A.</t>
  </si>
  <si>
    <t>34X-0000000076-S</t>
  </si>
  <si>
    <t>ReNRGY Trading group SR d.o.o. Beograd</t>
  </si>
  <si>
    <t>NOTE: The deadline for transferring capacities for the month of IUNIE is 25 MAI 2022,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</si>
  <si>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</si>
  <si>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</si>
  <si>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</si>
  <si>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</si>
  <si>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</si>
  <si>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</si>
  <si>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</si>
  <si>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</si>
  <si>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</si>
  <si>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</si>
  <si>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</si>
  <si>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</si>
  <si>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</si>
  <si>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</si>
  <si>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</si>
  <si>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</si>
  <si>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</si>
  <si>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</si>
  <si>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</si>
  <si>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June 2022</t>
  </si>
  <si>
    <t>01-14.06.2022</t>
  </si>
  <si>
    <t>20-26.06.2022</t>
  </si>
  <si>
    <t>27-30.06.2022</t>
  </si>
  <si>
    <t>01-30.06.2022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</si>
</sst>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0" borderId="17" applyNumberFormat="0" applyAlignment="0" applyProtection="0"/>
    <xf numFmtId="0" fontId="12" fillId="0" borderId="0" applyNumberFormat="0" applyFill="0" applyBorder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6" fillId="1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6" fillId="20" borderId="23" applyNumberFormat="0" applyFont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4" borderId="0" applyNumberFormat="0" applyBorder="0" applyAlignment="0" applyProtection="0"/>
    <xf numFmtId="0" fontId="19" fillId="7" borderId="0" applyNumberFormat="0" applyBorder="0" applyAlignment="0" applyProtection="0"/>
    <xf numFmtId="0" fontId="20" fillId="25" borderId="24" applyNumberFormat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2" fillId="0" borderId="0"/>
    <xf numFmtId="0" fontId="2" fillId="0" borderId="0"/>
    <xf numFmtId="0" fontId="24" fillId="0" borderId="25" applyNumberFormat="0" applyFill="0" applyAlignment="0" applyProtection="0"/>
    <xf numFmtId="0" fontId="25" fillId="6" borderId="0" applyNumberFormat="0" applyBorder="0" applyAlignment="0" applyProtection="0"/>
    <xf numFmtId="0" fontId="26" fillId="26" borderId="0" applyNumberFormat="0" applyBorder="0" applyAlignment="0" applyProtection="0"/>
    <xf numFmtId="0" fontId="27" fillId="25" borderId="17" applyNumberFormat="0" applyAlignment="0" applyProtection="0"/>
    <xf numFmtId="0" fontId="23" fillId="0" borderId="0"/>
    <xf numFmtId="0" fontId="2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0" fillId="27" borderId="30" xfId="55" applyFont="1" applyFill="1" applyBorder="1" applyAlignment="1">
      <alignment horizontal="center" vertical="center" wrapText="1"/>
    </xf>
    <xf numFmtId="0" fontId="30" fillId="27" borderId="31" xfId="55" applyFont="1" applyFill="1" applyBorder="1" applyAlignment="1">
      <alignment horizontal="center" vertical="center" wrapText="1"/>
    </xf>
    <xf numFmtId="0" fontId="30" fillId="27" borderId="8" xfId="55" applyFont="1" applyFill="1" applyBorder="1" applyAlignment="1">
      <alignment horizontal="center" vertical="center" wrapText="1"/>
    </xf>
    <xf numFmtId="0" fontId="30" fillId="27" borderId="9" xfId="55" applyFont="1" applyFill="1" applyBorder="1" applyAlignment="1">
      <alignment horizontal="center" vertical="center" wrapText="1"/>
    </xf>
    <xf numFmtId="0" fontId="3" fillId="28" borderId="7" xfId="45" applyFont="1" applyFill="1" applyBorder="1" applyAlignment="1">
      <alignment horizontal="center" vertical="center" wrapText="1"/>
    </xf>
    <xf numFmtId="0" fontId="3" fillId="29" borderId="8" xfId="45" applyFont="1" applyFill="1" applyBorder="1" applyAlignment="1">
      <alignment horizontal="center" vertical="center" wrapText="1"/>
    </xf>
    <xf numFmtId="0" fontId="3" fillId="30" borderId="8" xfId="45" applyFont="1" applyFill="1" applyBorder="1" applyAlignment="1">
      <alignment horizontal="center" vertical="center" wrapText="1"/>
    </xf>
    <xf numFmtId="0" fontId="3" fillId="31" borderId="8" xfId="56" applyFont="1" applyFill="1" applyBorder="1" applyAlignment="1">
      <alignment horizontal="center" vertical="center" wrapText="1"/>
    </xf>
    <xf numFmtId="0" fontId="3" fillId="31" borderId="9" xfId="56" applyFont="1" applyFill="1" applyBorder="1" applyAlignment="1">
      <alignment horizontal="center" vertical="center" wrapText="1"/>
    </xf>
    <xf numFmtId="0" fontId="31" fillId="32" borderId="33" xfId="0" applyFont="1" applyFill="1" applyBorder="1" applyAlignment="1">
      <alignment horizontal="center" vertical="center" wrapText="1"/>
    </xf>
    <xf numFmtId="0" fontId="6" fillId="32" borderId="34" xfId="55" applyFont="1" applyFill="1" applyBorder="1" applyAlignment="1">
      <alignment horizontal="center" vertical="center" wrapText="1"/>
    </xf>
    <xf numFmtId="0" fontId="6" fillId="32" borderId="35" xfId="55" applyNumberFormat="1" applyFont="1" applyFill="1" applyBorder="1" applyAlignment="1">
      <alignment horizontal="center" vertical="center" wrapText="1"/>
    </xf>
    <xf numFmtId="0" fontId="30" fillId="33" borderId="36" xfId="55" applyFont="1" applyFill="1" applyBorder="1" applyAlignment="1">
      <alignment horizontal="center" vertical="center" wrapText="1"/>
    </xf>
    <xf numFmtId="0" fontId="32" fillId="0" borderId="34" xfId="56" applyFont="1" applyBorder="1" applyAlignment="1">
      <alignment horizontal="center" vertical="center"/>
    </xf>
    <xf numFmtId="0" fontId="32" fillId="0" borderId="35" xfId="56" applyFont="1" applyBorder="1" applyAlignment="1">
      <alignment horizontal="center" vertical="center"/>
    </xf>
    <xf numFmtId="43" fontId="32" fillId="0" borderId="35" xfId="57" applyFont="1" applyBorder="1" applyAlignment="1">
      <alignment horizontal="center" vertical="center"/>
    </xf>
    <xf numFmtId="43" fontId="32" fillId="0" borderId="37" xfId="57" applyFont="1" applyBorder="1" applyAlignment="1">
      <alignment horizontal="center" vertical="center"/>
    </xf>
    <xf numFmtId="0" fontId="31" fillId="32" borderId="39" xfId="0" applyFont="1" applyFill="1" applyBorder="1" applyAlignment="1">
      <alignment horizontal="center" vertical="center" wrapText="1"/>
    </xf>
    <xf numFmtId="0" fontId="6" fillId="32" borderId="40" xfId="55" applyFont="1" applyFill="1" applyBorder="1" applyAlignment="1">
      <alignment horizontal="center" vertical="center" wrapText="1"/>
    </xf>
    <xf numFmtId="0" fontId="6" fillId="32" borderId="11" xfId="55" applyNumberFormat="1" applyFont="1" applyFill="1" applyBorder="1" applyAlignment="1">
      <alignment horizontal="center" vertical="center" wrapText="1"/>
    </xf>
    <xf numFmtId="0" fontId="30" fillId="33" borderId="41" xfId="55" applyFont="1" applyFill="1" applyBorder="1" applyAlignment="1">
      <alignment horizontal="center" vertical="center" wrapText="1"/>
    </xf>
    <xf numFmtId="0" fontId="32" fillId="0" borderId="40" xfId="56" applyFont="1" applyBorder="1" applyAlignment="1">
      <alignment horizontal="center" vertical="center"/>
    </xf>
    <xf numFmtId="0" fontId="32" fillId="0" borderId="11" xfId="56" applyFont="1" applyBorder="1" applyAlignment="1">
      <alignment horizontal="center" vertical="center"/>
    </xf>
    <xf numFmtId="43" fontId="32" fillId="0" borderId="11" xfId="57" applyFont="1" applyBorder="1" applyAlignment="1">
      <alignment horizontal="center" vertical="center"/>
    </xf>
    <xf numFmtId="43" fontId="32" fillId="0" borderId="42" xfId="57" applyFont="1" applyBorder="1" applyAlignment="1">
      <alignment horizontal="center" vertical="center"/>
    </xf>
    <xf numFmtId="0" fontId="31" fillId="32" borderId="44" xfId="0" applyFont="1" applyFill="1" applyBorder="1" applyAlignment="1">
      <alignment horizontal="center" vertical="center" wrapText="1"/>
    </xf>
    <xf numFmtId="0" fontId="6" fillId="32" borderId="45" xfId="55" applyFont="1" applyFill="1" applyBorder="1" applyAlignment="1">
      <alignment horizontal="center" vertical="center" wrapText="1"/>
    </xf>
    <xf numFmtId="0" fontId="6" fillId="32" borderId="46" xfId="55" applyNumberFormat="1" applyFont="1" applyFill="1" applyBorder="1" applyAlignment="1">
      <alignment horizontal="center" vertical="center" wrapText="1"/>
    </xf>
    <xf numFmtId="0" fontId="30" fillId="33" borderId="47" xfId="55" applyFont="1" applyFill="1" applyBorder="1" applyAlignment="1">
      <alignment horizontal="center" vertical="center" wrapText="1"/>
    </xf>
    <xf numFmtId="0" fontId="32" fillId="0" borderId="45" xfId="56" applyFont="1" applyBorder="1" applyAlignment="1">
      <alignment horizontal="center" vertical="center"/>
    </xf>
    <xf numFmtId="0" fontId="32" fillId="0" borderId="46" xfId="56" applyFont="1" applyBorder="1" applyAlignment="1">
      <alignment horizontal="center" vertical="center"/>
    </xf>
    <xf numFmtId="43" fontId="32" fillId="0" borderId="46" xfId="57" applyFont="1" applyBorder="1" applyAlignment="1">
      <alignment horizontal="center" vertical="center"/>
    </xf>
    <xf numFmtId="43" fontId="32" fillId="0" borderId="48" xfId="57" applyFont="1" applyBorder="1" applyAlignment="1">
      <alignment horizontal="center" vertical="center"/>
    </xf>
    <xf numFmtId="0" fontId="31" fillId="32" borderId="30" xfId="55" applyFont="1" applyFill="1" applyBorder="1" applyAlignment="1">
      <alignment horizontal="center" vertical="center" wrapText="1"/>
    </xf>
    <xf numFmtId="0" fontId="6" fillId="32" borderId="49" xfId="55" applyFont="1" applyFill="1" applyBorder="1" applyAlignment="1">
      <alignment horizontal="center" vertical="center" wrapText="1"/>
    </xf>
    <xf numFmtId="0" fontId="6" fillId="32" borderId="10" xfId="55" applyNumberFormat="1" applyFont="1" applyFill="1" applyBorder="1" applyAlignment="1">
      <alignment horizontal="center" vertical="center" wrapText="1"/>
    </xf>
    <xf numFmtId="0" fontId="30" fillId="33" borderId="14" xfId="55" applyFont="1" applyFill="1" applyBorder="1" applyAlignment="1">
      <alignment horizontal="center" vertical="center" wrapText="1"/>
    </xf>
    <xf numFmtId="0" fontId="32" fillId="0" borderId="50" xfId="56" applyFont="1" applyBorder="1" applyAlignment="1">
      <alignment horizontal="center" vertical="center"/>
    </xf>
    <xf numFmtId="0" fontId="32" fillId="0" borderId="10" xfId="56" applyFont="1" applyBorder="1" applyAlignment="1">
      <alignment horizontal="center" vertical="center"/>
    </xf>
    <xf numFmtId="43" fontId="32" fillId="0" borderId="10" xfId="57" applyFont="1" applyBorder="1" applyAlignment="1">
      <alignment horizontal="center" vertical="center"/>
    </xf>
    <xf numFmtId="43" fontId="32" fillId="0" borderId="14" xfId="57" applyFont="1" applyBorder="1" applyAlignment="1">
      <alignment horizontal="center" vertical="center"/>
    </xf>
    <xf numFmtId="0" fontId="6" fillId="35" borderId="34" xfId="55" applyFont="1" applyFill="1" applyBorder="1" applyAlignment="1">
      <alignment horizontal="center" vertical="center" wrapText="1"/>
    </xf>
    <xf numFmtId="0" fontId="6" fillId="35" borderId="35" xfId="55" applyFont="1" applyFill="1" applyBorder="1" applyAlignment="1">
      <alignment horizontal="center" vertical="center" wrapText="1"/>
    </xf>
    <xf numFmtId="0" fontId="30" fillId="35" borderId="36" xfId="55" applyFont="1" applyFill="1" applyBorder="1" applyAlignment="1">
      <alignment horizontal="center" vertical="center" wrapText="1"/>
    </xf>
    <xf numFmtId="0" fontId="6" fillId="35" borderId="40" xfId="55" applyFont="1" applyFill="1" applyBorder="1" applyAlignment="1">
      <alignment horizontal="center" vertical="center" wrapText="1"/>
    </xf>
    <xf numFmtId="0" fontId="6" fillId="35" borderId="11" xfId="55" applyFont="1" applyFill="1" applyBorder="1" applyAlignment="1">
      <alignment horizontal="center" vertical="center" wrapText="1"/>
    </xf>
    <xf numFmtId="0" fontId="30" fillId="35" borderId="41" xfId="55" applyFont="1" applyFill="1" applyBorder="1" applyAlignment="1">
      <alignment horizontal="center" vertical="center" wrapText="1"/>
    </xf>
    <xf numFmtId="0" fontId="6" fillId="35" borderId="45" xfId="55" applyFont="1" applyFill="1" applyBorder="1" applyAlignment="1">
      <alignment horizontal="center" vertical="center" wrapText="1"/>
    </xf>
    <xf numFmtId="0" fontId="6" fillId="35" borderId="46" xfId="55" applyFont="1" applyFill="1" applyBorder="1" applyAlignment="1">
      <alignment horizontal="center" vertical="center" wrapText="1"/>
    </xf>
    <xf numFmtId="0" fontId="30" fillId="35" borderId="47" xfId="55" applyFont="1" applyFill="1" applyBorder="1" applyAlignment="1">
      <alignment horizontal="center" vertical="center" wrapText="1"/>
    </xf>
    <xf numFmtId="0" fontId="32" fillId="36" borderId="45" xfId="55" applyFont="1" applyFill="1" applyBorder="1" applyAlignment="1">
      <alignment horizontal="center" vertical="center" wrapText="1"/>
    </xf>
    <xf numFmtId="0" fontId="32" fillId="36" borderId="46" xfId="55" applyFont="1" applyFill="1" applyBorder="1" applyAlignment="1">
      <alignment horizontal="center" vertical="center" wrapText="1"/>
    </xf>
    <xf numFmtId="0" fontId="31" fillId="35" borderId="30" xfId="55" applyFont="1" applyFill="1" applyBorder="1" applyAlignment="1">
      <alignment horizontal="center" vertical="center" wrapText="1"/>
    </xf>
    <xf numFmtId="0" fontId="6" fillId="35" borderId="12" xfId="55" applyFont="1" applyFill="1" applyBorder="1" applyAlignment="1">
      <alignment horizontal="center" vertical="center" wrapText="1"/>
    </xf>
    <xf numFmtId="0" fontId="6" fillId="35" borderId="13" xfId="55" applyFont="1" applyFill="1" applyBorder="1" applyAlignment="1">
      <alignment horizontal="center" vertical="center" wrapText="1"/>
    </xf>
    <xf numFmtId="0" fontId="30" fillId="35" borderId="16" xfId="55" applyFont="1" applyFill="1" applyBorder="1" applyAlignment="1">
      <alignment horizontal="center" vertical="center" wrapText="1"/>
    </xf>
    <xf numFmtId="43" fontId="32" fillId="0" borderId="30" xfId="0" applyNumberFormat="1" applyFont="1" applyBorder="1"/>
    <xf numFmtId="0" fontId="32" fillId="0" borderId="13" xfId="56" applyFont="1" applyBorder="1" applyAlignment="1">
      <alignment horizontal="center" vertical="center"/>
    </xf>
    <xf numFmtId="43" fontId="32" fillId="0" borderId="16" xfId="57" applyFont="1" applyBorder="1" applyAlignment="1">
      <alignment horizontal="center" vertical="center"/>
    </xf>
    <xf numFmtId="0" fontId="31" fillId="32" borderId="32" xfId="0" applyFont="1" applyFill="1" applyBorder="1" applyAlignment="1">
      <alignment horizontal="center" vertical="center" wrapText="1"/>
    </xf>
    <xf numFmtId="0" fontId="31" fillId="35" borderId="43" xfId="0" applyFont="1" applyFill="1" applyBorder="1" applyAlignment="1">
      <alignment horizontal="center" vertical="center" wrapText="1"/>
    </xf>
    <xf numFmtId="14" fontId="31" fillId="35" borderId="51" xfId="0" applyNumberFormat="1" applyFont="1" applyFill="1" applyBorder="1" applyAlignment="1">
      <alignment horizontal="center" vertical="center" wrapText="1"/>
    </xf>
    <xf numFmtId="14" fontId="31" fillId="35" borderId="52" xfId="0" applyNumberFormat="1" applyFont="1" applyFill="1" applyBorder="1" applyAlignment="1">
      <alignment horizontal="center" vertical="center" wrapText="1"/>
    </xf>
    <xf numFmtId="14" fontId="31" fillId="35" borderId="53" xfId="0" applyNumberFormat="1" applyFont="1" applyFill="1" applyBorder="1" applyAlignment="1">
      <alignment horizontal="center" vertical="center" wrapText="1"/>
    </xf>
    <xf numFmtId="0" fontId="32" fillId="0" borderId="15" xfId="56" applyFont="1" applyFill="1" applyBorder="1" applyAlignment="1">
      <alignment horizontal="center" vertical="center"/>
    </xf>
    <xf numFmtId="0" fontId="32" fillId="0" borderId="13" xfId="56" applyFont="1" applyFill="1" applyBorder="1" applyAlignment="1">
      <alignment horizontal="center" vertical="center"/>
    </xf>
    <xf numFmtId="43" fontId="32" fillId="0" borderId="13" xfId="57" applyFont="1" applyFill="1" applyBorder="1" applyAlignment="1">
      <alignment horizontal="center" vertical="center"/>
    </xf>
    <xf numFmtId="0" fontId="32" fillId="36" borderId="11" xfId="55" applyFont="1" applyFill="1" applyBorder="1" applyAlignment="1">
      <alignment horizontal="center" vertical="center" wrapText="1"/>
    </xf>
    <xf numFmtId="0" fontId="32" fillId="36" borderId="40" xfId="55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0" fontId="31" fillId="34" borderId="32" xfId="55" applyFont="1" applyFill="1" applyBorder="1" applyAlignment="1">
      <alignment horizontal="center" vertical="center" textRotation="90" wrapText="1"/>
    </xf>
    <xf numFmtId="0" fontId="31" fillId="34" borderId="38" xfId="55" applyFont="1" applyFill="1" applyBorder="1" applyAlignment="1">
      <alignment horizontal="center" vertical="center" textRotation="90" wrapText="1"/>
    </xf>
    <xf numFmtId="0" fontId="31" fillId="34" borderId="43" xfId="55" applyFont="1" applyFill="1" applyBorder="1" applyAlignment="1">
      <alignment horizontal="center" vertical="center" textRotation="90" wrapText="1"/>
    </xf>
    <xf numFmtId="0" fontId="31" fillId="35" borderId="32" xfId="55" applyFont="1" applyFill="1" applyBorder="1" applyAlignment="1">
      <alignment horizontal="center" vertical="center" wrapText="1"/>
    </xf>
    <xf numFmtId="0" fontId="31" fillId="35" borderId="38" xfId="55" applyFont="1" applyFill="1" applyBorder="1" applyAlignment="1">
      <alignment horizontal="center" vertical="center" wrapText="1"/>
    </xf>
    <xf numFmtId="0" fontId="31" fillId="35" borderId="43" xfId="55" applyFont="1" applyFill="1" applyBorder="1" applyAlignment="1">
      <alignment horizontal="center" vertical="center" wrapText="1"/>
    </xf>
    <xf numFmtId="17" fontId="28" fillId="0" borderId="0" xfId="55" quotePrefix="1" applyNumberFormat="1" applyFont="1" applyBorder="1" applyAlignment="1">
      <alignment horizontal="center" vertical="center"/>
    </xf>
    <xf numFmtId="0" fontId="29" fillId="0" borderId="26" xfId="55" applyFont="1" applyBorder="1" applyAlignment="1">
      <alignment horizontal="center" vertical="center"/>
    </xf>
    <xf numFmtId="0" fontId="29" fillId="0" borderId="27" xfId="55" applyFont="1" applyBorder="1" applyAlignment="1">
      <alignment horizontal="center" vertical="center"/>
    </xf>
    <xf numFmtId="0" fontId="3" fillId="27" borderId="28" xfId="55" applyFont="1" applyFill="1" applyBorder="1" applyAlignment="1">
      <alignment horizontal="center" vertical="center" wrapText="1"/>
    </xf>
    <xf numFmtId="0" fontId="3" fillId="27" borderId="29" xfId="55" applyFont="1" applyFill="1" applyBorder="1" applyAlignment="1">
      <alignment horizontal="center" vertical="center" wrapText="1"/>
    </xf>
    <xf numFmtId="0" fontId="31" fillId="2" borderId="32" xfId="55" applyFont="1" applyFill="1" applyBorder="1" applyAlignment="1">
      <alignment horizontal="center" vertical="center" textRotation="90" wrapText="1"/>
    </xf>
    <xf numFmtId="0" fontId="31" fillId="2" borderId="38" xfId="55" applyFont="1" applyFill="1" applyBorder="1" applyAlignment="1">
      <alignment horizontal="center" vertical="center" textRotation="90" wrapText="1"/>
    </xf>
    <xf numFmtId="0" fontId="31" fillId="2" borderId="43" xfId="55" applyFont="1" applyFill="1" applyBorder="1" applyAlignment="1">
      <alignment horizontal="center" vertical="center" textRotation="90" wrapText="1"/>
    </xf>
    <xf numFmtId="0" fontId="31" fillId="32" borderId="32" xfId="55" applyFont="1" applyFill="1" applyBorder="1" applyAlignment="1">
      <alignment horizontal="center" vertical="center" wrapText="1"/>
    </xf>
    <xf numFmtId="0" fontId="31" fillId="32" borderId="38" xfId="55" applyFont="1" applyFill="1" applyBorder="1" applyAlignment="1">
      <alignment horizontal="center" vertical="center" wrapText="1"/>
    </xf>
    <xf numFmtId="0" fontId="31" fillId="32" borderId="43" xfId="55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4" fontId="3" fillId="0" borderId="42" xfId="0" applyNumberFormat="1" applyFont="1" applyFill="1" applyBorder="1" applyAlignment="1">
      <alignment horizontal="center" vertical="center" wrapText="1"/>
    </xf>
    <xf numFmtId="49" fontId="7" fillId="0" borderId="45" xfId="0" applyNumberFormat="1" applyFont="1" applyFill="1" applyBorder="1" applyAlignment="1">
      <alignment horizontal="center" vertical="center" wrapText="1"/>
    </xf>
    <xf numFmtId="49" fontId="7" fillId="0" borderId="46" xfId="0" applyNumberFormat="1" applyFont="1" applyFill="1" applyBorder="1" applyAlignment="1">
      <alignment horizontal="center" vertical="center" wrapText="1"/>
    </xf>
    <xf numFmtId="1" fontId="7" fillId="0" borderId="46" xfId="0" applyNumberFormat="1" applyFont="1" applyFill="1" applyBorder="1" applyAlignment="1">
      <alignment horizontal="center" vertical="center" wrapText="1"/>
    </xf>
    <xf numFmtId="4" fontId="8" fillId="0" borderId="48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4" fontId="3" fillId="0" borderId="57" xfId="0" applyNumberFormat="1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49" fontId="3" fillId="2" borderId="59" xfId="0" applyNumberFormat="1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abSelected="1" zoomScale="70" zoomScaleNormal="70" workbookViewId="0">
      <pane ySplit="1" topLeftCell="A2" activePane="bottomLeft" state="frozen"/>
      <selection pane="bottomLeft" activeCell="B8" sqref="B8"/>
    </sheetView>
  </sheetViews>
  <sheetFormatPr defaultRowHeight="12.75" x14ac:dyDescent="0.2"/>
  <cols>
    <col min="1" max="120" width="20.7109375" customWidth="1"/>
  </cols>
  <sheetData>
    <row r="1" spans="1:32" ht="35.1" customHeight="1" thickBot="1" x14ac:dyDescent="0.25">
      <c r="A1" s="104" t="s">
        <v>8</v>
      </c>
      <c r="B1" s="105"/>
      <c r="C1" s="105"/>
      <c r="D1" s="106"/>
      <c r="E1" s="104" t="s">
        <v>9</v>
      </c>
      <c r="F1" s="105"/>
      <c r="G1" s="105"/>
      <c r="H1" s="106"/>
      <c r="I1" s="104" t="s">
        <v>10</v>
      </c>
      <c r="J1" s="105"/>
      <c r="K1" s="105"/>
      <c r="L1" s="106"/>
      <c r="M1" s="104" t="s">
        <v>11</v>
      </c>
      <c r="N1" s="105"/>
      <c r="O1" s="105"/>
      <c r="P1" s="106"/>
      <c r="Q1" s="104" t="s">
        <v>12</v>
      </c>
      <c r="R1" s="105"/>
      <c r="S1" s="105"/>
      <c r="T1" s="106"/>
      <c r="U1" s="104" t="s">
        <v>13</v>
      </c>
      <c r="V1" s="105"/>
      <c r="W1" s="105"/>
      <c r="X1" s="106"/>
      <c r="Y1" s="104" t="s">
        <v>14</v>
      </c>
      <c r="Z1" s="105"/>
      <c r="AA1" s="105"/>
      <c r="AB1" s="106"/>
      <c r="AC1" s="104" t="s">
        <v>15</v>
      </c>
      <c r="AD1" s="105"/>
      <c r="AE1" s="105"/>
      <c r="AF1" s="106"/>
    </row>
    <row r="2" spans="1:32" ht="13.5" thickBot="1" x14ac:dyDescent="0.25">
      <c r="A2" s="100" t="s">
        <v>16</v>
      </c>
      <c r="B2" s="101"/>
      <c r="C2" s="102" t="s">
        <v>17</v>
      </c>
      <c r="D2" s="103" t="s">
        <v>18</v>
      </c>
      <c r="E2" s="100" t="s">
        <v>16</v>
      </c>
      <c r="F2" s="101"/>
      <c r="G2" s="102" t="s">
        <v>17</v>
      </c>
      <c r="H2" s="103" t="s">
        <v>18</v>
      </c>
      <c r="I2" s="100" t="s">
        <v>16</v>
      </c>
      <c r="J2" s="101"/>
      <c r="K2" s="102" t="s">
        <v>17</v>
      </c>
      <c r="L2" s="103" t="s">
        <v>18</v>
      </c>
      <c r="M2" s="100" t="s">
        <v>16</v>
      </c>
      <c r="N2" s="101"/>
      <c r="O2" s="102" t="s">
        <v>17</v>
      </c>
      <c r="P2" s="103" t="s">
        <v>18</v>
      </c>
      <c r="Q2" s="100" t="s">
        <v>16</v>
      </c>
      <c r="R2" s="101"/>
      <c r="S2" s="102" t="s">
        <v>17</v>
      </c>
      <c r="T2" s="103" t="s">
        <v>18</v>
      </c>
      <c r="U2" s="100" t="s">
        <v>16</v>
      </c>
      <c r="V2" s="101"/>
      <c r="W2" s="102" t="s">
        <v>17</v>
      </c>
      <c r="X2" s="103" t="s">
        <v>18</v>
      </c>
      <c r="Y2" s="100" t="s">
        <v>16</v>
      </c>
      <c r="Z2" s="101"/>
      <c r="AA2" s="102" t="s">
        <v>17</v>
      </c>
      <c r="AB2" s="103" t="s">
        <v>18</v>
      </c>
      <c r="AC2" s="100" t="s">
        <v>16</v>
      </c>
      <c r="AD2" s="101"/>
      <c r="AE2" s="102" t="s">
        <v>17</v>
      </c>
      <c r="AF2" s="103" t="s">
        <v>18</v>
      </c>
    </row>
    <row r="3" spans="1:32" ht="14.25" thickTop="1" thickBot="1" x14ac:dyDescent="0.25">
      <c r="A3" s="1" t="s">
        <v>19</v>
      </c>
      <c r="B3" s="2" t="s">
        <v>20</v>
      </c>
      <c r="C3" s="3" t="s">
        <v>21</v>
      </c>
      <c r="D3" s="4" t="s">
        <v>22</v>
      </c>
      <c r="E3" s="1" t="s">
        <v>19</v>
      </c>
      <c r="F3" s="2" t="s">
        <v>20</v>
      </c>
      <c r="G3" s="3" t="s">
        <v>21</v>
      </c>
      <c r="H3" s="4" t="s">
        <v>22</v>
      </c>
      <c r="I3" s="1" t="s">
        <v>19</v>
      </c>
      <c r="J3" s="2" t="s">
        <v>20</v>
      </c>
      <c r="K3" s="3" t="s">
        <v>21</v>
      </c>
      <c r="L3" s="4" t="s">
        <v>22</v>
      </c>
      <c r="M3" s="1" t="s">
        <v>19</v>
      </c>
      <c r="N3" s="2" t="s">
        <v>20</v>
      </c>
      <c r="O3" s="3" t="s">
        <v>21</v>
      </c>
      <c r="P3" s="4" t="s">
        <v>22</v>
      </c>
      <c r="Q3" s="1" t="s">
        <v>19</v>
      </c>
      <c r="R3" s="2" t="s">
        <v>20</v>
      </c>
      <c r="S3" s="3" t="s">
        <v>21</v>
      </c>
      <c r="T3" s="4" t="s">
        <v>22</v>
      </c>
      <c r="U3" s="1" t="s">
        <v>19</v>
      </c>
      <c r="V3" s="2" t="s">
        <v>20</v>
      </c>
      <c r="W3" s="3" t="s">
        <v>21</v>
      </c>
      <c r="X3" s="4" t="s">
        <v>22</v>
      </c>
      <c r="Y3" s="1" t="s">
        <v>19</v>
      </c>
      <c r="Z3" s="2" t="s">
        <v>20</v>
      </c>
      <c r="AA3" s="3" t="s">
        <v>21</v>
      </c>
      <c r="AB3" s="4" t="s">
        <v>22</v>
      </c>
      <c r="AC3" s="1" t="s">
        <v>19</v>
      </c>
      <c r="AD3" s="2" t="s">
        <v>20</v>
      </c>
      <c r="AE3" s="3" t="s">
        <v>21</v>
      </c>
      <c r="AF3" s="4" t="s">
        <v>22</v>
      </c>
    </row>
    <row r="4" spans="1:32" x14ac:dyDescent="0.2">
      <c r="A4" s="5" t="s">
        <v>23</v>
      </c>
      <c r="B4" s="6" t="s">
        <v>24</v>
      </c>
      <c r="C4" s="78" t="s">
        <v>25</v>
      </c>
      <c r="D4" s="79"/>
      <c r="E4" s="5" t="s">
        <v>23</v>
      </c>
      <c r="F4" s="6" t="s">
        <v>24</v>
      </c>
      <c r="G4" s="78" t="s">
        <v>25</v>
      </c>
      <c r="H4" s="79"/>
      <c r="I4" s="5" t="s">
        <v>23</v>
      </c>
      <c r="J4" s="6" t="s">
        <v>24</v>
      </c>
      <c r="K4" s="78" t="s">
        <v>25</v>
      </c>
      <c r="L4" s="79"/>
      <c r="M4" s="5" t="s">
        <v>23</v>
      </c>
      <c r="N4" s="6" t="s">
        <v>24</v>
      </c>
      <c r="O4" s="78" t="s">
        <v>26</v>
      </c>
      <c r="P4" s="79"/>
      <c r="Q4" s="5" t="s">
        <v>23</v>
      </c>
      <c r="R4" s="6" t="s">
        <v>24</v>
      </c>
      <c r="S4" s="78" t="s">
        <v>27</v>
      </c>
      <c r="T4" s="79"/>
      <c r="U4" s="5" t="s">
        <v>23</v>
      </c>
      <c r="V4" s="6" t="s">
        <v>24</v>
      </c>
      <c r="W4" s="78" t="s">
        <v>27</v>
      </c>
      <c r="X4" s="79"/>
      <c r="Y4" s="5" t="s">
        <v>23</v>
      </c>
      <c r="Z4" s="6" t="s">
        <v>24</v>
      </c>
      <c r="AA4" s="78" t="s">
        <v>26</v>
      </c>
      <c r="AB4" s="79"/>
      <c r="AC4" s="5" t="s">
        <v>23</v>
      </c>
      <c r="AD4" s="6" t="s">
        <v>24</v>
      </c>
      <c r="AE4" s="78" t="s">
        <v>26</v>
      </c>
      <c r="AF4" s="79"/>
    </row>
    <row r="5" spans="1:32" x14ac:dyDescent="0.2">
      <c r="A5" s="107" t="s">
        <v>28</v>
      </c>
      <c r="B5" s="98" t="s">
        <v>29</v>
      </c>
      <c r="C5" s="98">
        <v>5</v>
      </c>
      <c r="D5" s="108"/>
      <c r="E5" s="107" t="s">
        <v>28</v>
      </c>
      <c r="F5" s="98" t="s">
        <v>29</v>
      </c>
      <c r="G5" s="98">
        <v>5</v>
      </c>
      <c r="H5" s="108"/>
      <c r="I5" s="107" t="s">
        <v>28</v>
      </c>
      <c r="J5" s="98" t="s">
        <v>29</v>
      </c>
      <c r="K5" s="98">
        <v>5</v>
      </c>
      <c r="L5" s="108"/>
      <c r="M5" s="107" t="s">
        <v>28</v>
      </c>
      <c r="N5" s="98" t="s">
        <v>29</v>
      </c>
      <c r="O5" s="98">
        <v>20</v>
      </c>
      <c r="P5" s="108"/>
      <c r="Q5" s="107" t="s">
        <v>28</v>
      </c>
      <c r="R5" s="98" t="s">
        <v>29</v>
      </c>
      <c r="S5" s="98">
        <v>15</v>
      </c>
      <c r="T5" s="108"/>
      <c r="U5" s="107" t="s">
        <v>28</v>
      </c>
      <c r="V5" s="98" t="s">
        <v>29</v>
      </c>
      <c r="W5" s="98">
        <v>15</v>
      </c>
      <c r="X5" s="108"/>
      <c r="Y5" s="107" t="s">
        <v>28</v>
      </c>
      <c r="Z5" s="98" t="s">
        <v>29</v>
      </c>
      <c r="AA5" s="98">
        <v>20</v>
      </c>
      <c r="AB5" s="108"/>
      <c r="AC5" s="107" t="s">
        <v>28</v>
      </c>
      <c r="AD5" s="98" t="s">
        <v>29</v>
      </c>
      <c r="AE5" s="98">
        <v>20</v>
      </c>
      <c r="AF5" s="108"/>
    </row>
    <row r="6" spans="1:32" ht="25.5" x14ac:dyDescent="0.2">
      <c r="A6" s="109" t="s">
        <v>30</v>
      </c>
      <c r="B6" s="99" t="s">
        <v>31</v>
      </c>
      <c r="C6" s="99">
        <v>0</v>
      </c>
      <c r="D6" s="108"/>
      <c r="E6" s="109" t="s">
        <v>30</v>
      </c>
      <c r="F6" s="99" t="s">
        <v>31</v>
      </c>
      <c r="G6" s="99">
        <v>0</v>
      </c>
      <c r="H6" s="108"/>
      <c r="I6" s="109" t="s">
        <v>30</v>
      </c>
      <c r="J6" s="99" t="s">
        <v>31</v>
      </c>
      <c r="K6" s="99">
        <v>0</v>
      </c>
      <c r="L6" s="108"/>
      <c r="M6" s="107" t="s">
        <v>30</v>
      </c>
      <c r="N6" s="98" t="s">
        <v>31</v>
      </c>
      <c r="O6" s="98">
        <v>49</v>
      </c>
      <c r="P6" s="108"/>
      <c r="Q6" s="107" t="s">
        <v>30</v>
      </c>
      <c r="R6" s="98" t="s">
        <v>31</v>
      </c>
      <c r="S6" s="98">
        <v>29</v>
      </c>
      <c r="T6" s="108"/>
      <c r="U6" s="107" t="s">
        <v>30</v>
      </c>
      <c r="V6" s="98" t="s">
        <v>31</v>
      </c>
      <c r="W6" s="98">
        <v>29</v>
      </c>
      <c r="X6" s="108"/>
      <c r="Y6" s="107" t="s">
        <v>30</v>
      </c>
      <c r="Z6" s="98" t="s">
        <v>31</v>
      </c>
      <c r="AA6" s="98">
        <v>59</v>
      </c>
      <c r="AB6" s="108"/>
      <c r="AC6" s="107" t="s">
        <v>30</v>
      </c>
      <c r="AD6" s="98" t="s">
        <v>31</v>
      </c>
      <c r="AE6" s="98">
        <v>59</v>
      </c>
      <c r="AF6" s="108"/>
    </row>
    <row r="7" spans="1:32" x14ac:dyDescent="0.2">
      <c r="A7" s="107" t="s">
        <v>32</v>
      </c>
      <c r="B7" s="98" t="s">
        <v>33</v>
      </c>
      <c r="C7" s="98">
        <v>15</v>
      </c>
      <c r="D7" s="108"/>
      <c r="E7" s="107" t="s">
        <v>32</v>
      </c>
      <c r="F7" s="98" t="s">
        <v>33</v>
      </c>
      <c r="G7" s="98">
        <v>15</v>
      </c>
      <c r="H7" s="108"/>
      <c r="I7" s="107" t="s">
        <v>32</v>
      </c>
      <c r="J7" s="98" t="s">
        <v>33</v>
      </c>
      <c r="K7" s="98">
        <v>15</v>
      </c>
      <c r="L7" s="108"/>
      <c r="M7" s="107" t="s">
        <v>32</v>
      </c>
      <c r="N7" s="98" t="s">
        <v>33</v>
      </c>
      <c r="O7" s="98">
        <v>75</v>
      </c>
      <c r="P7" s="108"/>
      <c r="Q7" s="107" t="s">
        <v>32</v>
      </c>
      <c r="R7" s="98" t="s">
        <v>33</v>
      </c>
      <c r="S7" s="98">
        <v>66</v>
      </c>
      <c r="T7" s="108"/>
      <c r="U7" s="107" t="s">
        <v>32</v>
      </c>
      <c r="V7" s="98" t="s">
        <v>33</v>
      </c>
      <c r="W7" s="98">
        <v>66</v>
      </c>
      <c r="X7" s="108"/>
      <c r="Y7" s="107" t="s">
        <v>32</v>
      </c>
      <c r="Z7" s="98" t="s">
        <v>33</v>
      </c>
      <c r="AA7" s="98">
        <v>75</v>
      </c>
      <c r="AB7" s="108"/>
      <c r="AC7" s="107" t="s">
        <v>32</v>
      </c>
      <c r="AD7" s="98" t="s">
        <v>33</v>
      </c>
      <c r="AE7" s="98">
        <v>75</v>
      </c>
      <c r="AF7" s="108"/>
    </row>
    <row r="8" spans="1:32" ht="25.5" x14ac:dyDescent="0.2">
      <c r="A8" s="107" t="s">
        <v>34</v>
      </c>
      <c r="B8" s="98" t="s">
        <v>35</v>
      </c>
      <c r="C8" s="98">
        <v>10</v>
      </c>
      <c r="D8" s="108"/>
      <c r="E8" s="107" t="s">
        <v>34</v>
      </c>
      <c r="F8" s="98" t="s">
        <v>35</v>
      </c>
      <c r="G8" s="98">
        <v>10</v>
      </c>
      <c r="H8" s="108"/>
      <c r="I8" s="107" t="s">
        <v>34</v>
      </c>
      <c r="J8" s="98" t="s">
        <v>35</v>
      </c>
      <c r="K8" s="98">
        <v>10</v>
      </c>
      <c r="L8" s="108"/>
      <c r="M8" s="107" t="s">
        <v>34</v>
      </c>
      <c r="N8" s="98" t="s">
        <v>35</v>
      </c>
      <c r="O8" s="98">
        <v>15</v>
      </c>
      <c r="P8" s="108"/>
      <c r="Q8" s="107" t="s">
        <v>34</v>
      </c>
      <c r="R8" s="98" t="s">
        <v>35</v>
      </c>
      <c r="S8" s="98">
        <v>15</v>
      </c>
      <c r="T8" s="108"/>
      <c r="U8" s="107" t="s">
        <v>34</v>
      </c>
      <c r="V8" s="98" t="s">
        <v>35</v>
      </c>
      <c r="W8" s="98">
        <v>15</v>
      </c>
      <c r="X8" s="108"/>
      <c r="Y8" s="107" t="s">
        <v>34</v>
      </c>
      <c r="Z8" s="98" t="s">
        <v>35</v>
      </c>
      <c r="AA8" s="98">
        <v>15</v>
      </c>
      <c r="AB8" s="108"/>
      <c r="AC8" s="107" t="s">
        <v>34</v>
      </c>
      <c r="AD8" s="98" t="s">
        <v>35</v>
      </c>
      <c r="AE8" s="98">
        <v>15</v>
      </c>
      <c r="AF8" s="108"/>
    </row>
    <row r="9" spans="1:32" ht="38.25" x14ac:dyDescent="0.2">
      <c r="A9" s="107" t="s">
        <v>36</v>
      </c>
      <c r="B9" s="98" t="s">
        <v>37</v>
      </c>
      <c r="C9" s="98">
        <v>10</v>
      </c>
      <c r="D9" s="108"/>
      <c r="E9" s="107" t="s">
        <v>36</v>
      </c>
      <c r="F9" s="98" t="s">
        <v>37</v>
      </c>
      <c r="G9" s="98">
        <v>10</v>
      </c>
      <c r="H9" s="108"/>
      <c r="I9" s="107" t="s">
        <v>36</v>
      </c>
      <c r="J9" s="98" t="s">
        <v>37</v>
      </c>
      <c r="K9" s="98">
        <v>10</v>
      </c>
      <c r="L9" s="108"/>
      <c r="M9" s="107" t="s">
        <v>36</v>
      </c>
      <c r="N9" s="98" t="s">
        <v>37</v>
      </c>
      <c r="O9" s="98">
        <v>75</v>
      </c>
      <c r="P9" s="108"/>
      <c r="Q9" s="107" t="s">
        <v>36</v>
      </c>
      <c r="R9" s="98" t="s">
        <v>37</v>
      </c>
      <c r="S9" s="98">
        <v>75</v>
      </c>
      <c r="T9" s="108"/>
      <c r="U9" s="107" t="s">
        <v>36</v>
      </c>
      <c r="V9" s="98" t="s">
        <v>37</v>
      </c>
      <c r="W9" s="98">
        <v>75</v>
      </c>
      <c r="X9" s="108"/>
      <c r="Y9" s="107" t="s">
        <v>36</v>
      </c>
      <c r="Z9" s="98" t="s">
        <v>37</v>
      </c>
      <c r="AA9" s="98">
        <v>75</v>
      </c>
      <c r="AB9" s="108"/>
      <c r="AC9" s="107" t="s">
        <v>36</v>
      </c>
      <c r="AD9" s="98" t="s">
        <v>37</v>
      </c>
      <c r="AE9" s="98">
        <v>75</v>
      </c>
      <c r="AF9" s="108"/>
    </row>
    <row r="10" spans="1:32" ht="38.25" x14ac:dyDescent="0.2">
      <c r="A10" s="109" t="s">
        <v>38</v>
      </c>
      <c r="B10" s="99" t="s">
        <v>39</v>
      </c>
      <c r="C10" s="99">
        <v>0</v>
      </c>
      <c r="D10" s="108"/>
      <c r="E10" s="109" t="s">
        <v>38</v>
      </c>
      <c r="F10" s="99" t="s">
        <v>39</v>
      </c>
      <c r="G10" s="99">
        <v>0</v>
      </c>
      <c r="H10" s="108"/>
      <c r="I10" s="109" t="s">
        <v>38</v>
      </c>
      <c r="J10" s="99" t="s">
        <v>39</v>
      </c>
      <c r="K10" s="99">
        <v>0</v>
      </c>
      <c r="L10" s="108"/>
      <c r="M10" s="107" t="s">
        <v>38</v>
      </c>
      <c r="N10" s="98" t="s">
        <v>39</v>
      </c>
      <c r="O10" s="98">
        <v>30</v>
      </c>
      <c r="P10" s="108"/>
      <c r="Q10" s="109" t="s">
        <v>38</v>
      </c>
      <c r="R10" s="99" t="s">
        <v>39</v>
      </c>
      <c r="S10" s="99">
        <v>0</v>
      </c>
      <c r="T10" s="108"/>
      <c r="U10" s="109" t="s">
        <v>38</v>
      </c>
      <c r="V10" s="99" t="s">
        <v>39</v>
      </c>
      <c r="W10" s="99">
        <v>0</v>
      </c>
      <c r="X10" s="108"/>
      <c r="Y10" s="107" t="s">
        <v>38</v>
      </c>
      <c r="Z10" s="98" t="s">
        <v>39</v>
      </c>
      <c r="AA10" s="98">
        <v>10</v>
      </c>
      <c r="AB10" s="108"/>
      <c r="AC10" s="107" t="s">
        <v>38</v>
      </c>
      <c r="AD10" s="98" t="s">
        <v>39</v>
      </c>
      <c r="AE10" s="98">
        <v>10</v>
      </c>
      <c r="AF10" s="108"/>
    </row>
    <row r="11" spans="1:32" ht="38.25" x14ac:dyDescent="0.2">
      <c r="A11" s="110" t="s">
        <v>40</v>
      </c>
      <c r="B11" s="7" t="s">
        <v>41</v>
      </c>
      <c r="C11" s="7">
        <v>5</v>
      </c>
      <c r="D11" s="108"/>
      <c r="E11" s="110" t="s">
        <v>40</v>
      </c>
      <c r="F11" s="7" t="s">
        <v>41</v>
      </c>
      <c r="G11" s="7">
        <v>5</v>
      </c>
      <c r="H11" s="108"/>
      <c r="I11" s="110" t="s">
        <v>40</v>
      </c>
      <c r="J11" s="7" t="s">
        <v>41</v>
      </c>
      <c r="K11" s="7">
        <v>5</v>
      </c>
      <c r="L11" s="108"/>
      <c r="M11" s="107" t="s">
        <v>40</v>
      </c>
      <c r="N11" s="98" t="s">
        <v>41</v>
      </c>
      <c r="O11" s="98">
        <v>10</v>
      </c>
      <c r="P11" s="108"/>
      <c r="Q11" s="107" t="s">
        <v>40</v>
      </c>
      <c r="R11" s="98" t="s">
        <v>41</v>
      </c>
      <c r="S11" s="98">
        <v>10</v>
      </c>
      <c r="T11" s="108"/>
      <c r="U11" s="107" t="s">
        <v>40</v>
      </c>
      <c r="V11" s="98" t="s">
        <v>41</v>
      </c>
      <c r="W11" s="98">
        <v>10</v>
      </c>
      <c r="X11" s="108"/>
      <c r="Y11" s="107" t="s">
        <v>40</v>
      </c>
      <c r="Z11" s="98" t="s">
        <v>41</v>
      </c>
      <c r="AA11" s="98">
        <v>10</v>
      </c>
      <c r="AB11" s="108"/>
      <c r="AC11" s="107" t="s">
        <v>40</v>
      </c>
      <c r="AD11" s="98" t="s">
        <v>41</v>
      </c>
      <c r="AE11" s="98">
        <v>10</v>
      </c>
      <c r="AF11" s="108"/>
    </row>
    <row r="12" spans="1:32" ht="76.5" x14ac:dyDescent="0.2">
      <c r="A12" s="111" t="s">
        <v>42</v>
      </c>
      <c r="B12" s="8" t="s">
        <v>43</v>
      </c>
      <c r="C12" s="8">
        <v>0</v>
      </c>
      <c r="D12" s="108"/>
      <c r="E12" s="111" t="s">
        <v>42</v>
      </c>
      <c r="F12" s="8" t="s">
        <v>43</v>
      </c>
      <c r="G12" s="8">
        <v>0</v>
      </c>
      <c r="H12" s="108"/>
      <c r="I12" s="111" t="s">
        <v>42</v>
      </c>
      <c r="J12" s="8" t="s">
        <v>43</v>
      </c>
      <c r="K12" s="8">
        <v>0</v>
      </c>
      <c r="L12" s="108"/>
      <c r="M12" s="107" t="s">
        <v>42</v>
      </c>
      <c r="N12" s="98" t="s">
        <v>43</v>
      </c>
      <c r="O12" s="98">
        <v>10</v>
      </c>
      <c r="P12" s="108"/>
      <c r="Q12" s="107" t="s">
        <v>42</v>
      </c>
      <c r="R12" s="98" t="s">
        <v>43</v>
      </c>
      <c r="S12" s="98">
        <v>10</v>
      </c>
      <c r="T12" s="108"/>
      <c r="U12" s="107" t="s">
        <v>42</v>
      </c>
      <c r="V12" s="98" t="s">
        <v>43</v>
      </c>
      <c r="W12" s="98">
        <v>10</v>
      </c>
      <c r="X12" s="108"/>
      <c r="Y12" s="107" t="s">
        <v>42</v>
      </c>
      <c r="Z12" s="98" t="s">
        <v>43</v>
      </c>
      <c r="AA12" s="98">
        <v>10</v>
      </c>
      <c r="AB12" s="108"/>
      <c r="AC12" s="107" t="s">
        <v>42</v>
      </c>
      <c r="AD12" s="98" t="s">
        <v>43</v>
      </c>
      <c r="AE12" s="98">
        <v>10</v>
      </c>
      <c r="AF12" s="108"/>
    </row>
    <row r="13" spans="1:32" x14ac:dyDescent="0.2">
      <c r="A13" s="110" t="s">
        <v>44</v>
      </c>
      <c r="B13" s="7" t="s">
        <v>45</v>
      </c>
      <c r="C13" s="7">
        <v>5</v>
      </c>
      <c r="D13" s="108"/>
      <c r="E13" s="110" t="s">
        <v>44</v>
      </c>
      <c r="F13" s="7" t="s">
        <v>45</v>
      </c>
      <c r="G13" s="7">
        <v>5</v>
      </c>
      <c r="H13" s="108"/>
      <c r="I13" s="110" t="s">
        <v>44</v>
      </c>
      <c r="J13" s="7" t="s">
        <v>45</v>
      </c>
      <c r="K13" s="7">
        <v>5</v>
      </c>
      <c r="L13" s="108"/>
      <c r="M13" s="107" t="s">
        <v>44</v>
      </c>
      <c r="N13" s="98" t="s">
        <v>45</v>
      </c>
      <c r="O13" s="98">
        <v>15</v>
      </c>
      <c r="P13" s="108"/>
      <c r="Q13" s="107" t="s">
        <v>44</v>
      </c>
      <c r="R13" s="98" t="s">
        <v>45</v>
      </c>
      <c r="S13" s="98">
        <v>10</v>
      </c>
      <c r="T13" s="108"/>
      <c r="U13" s="107" t="s">
        <v>44</v>
      </c>
      <c r="V13" s="98" t="s">
        <v>45</v>
      </c>
      <c r="W13" s="98">
        <v>10</v>
      </c>
      <c r="X13" s="108"/>
      <c r="Y13" s="107" t="s">
        <v>44</v>
      </c>
      <c r="Z13" s="98" t="s">
        <v>45</v>
      </c>
      <c r="AA13" s="98">
        <v>15</v>
      </c>
      <c r="AB13" s="108"/>
      <c r="AC13" s="107" t="s">
        <v>44</v>
      </c>
      <c r="AD13" s="98" t="s">
        <v>45</v>
      </c>
      <c r="AE13" s="98">
        <v>15</v>
      </c>
      <c r="AF13" s="108"/>
    </row>
    <row r="14" spans="1:32" x14ac:dyDescent="0.2">
      <c r="A14" s="111" t="s">
        <v>46</v>
      </c>
      <c r="B14" s="8" t="s">
        <v>47</v>
      </c>
      <c r="C14" s="8">
        <v>0</v>
      </c>
      <c r="D14" s="108"/>
      <c r="E14" s="111" t="s">
        <v>46</v>
      </c>
      <c r="F14" s="8" t="s">
        <v>47</v>
      </c>
      <c r="G14" s="8">
        <v>0</v>
      </c>
      <c r="H14" s="108"/>
      <c r="I14" s="111" t="s">
        <v>46</v>
      </c>
      <c r="J14" s="8" t="s">
        <v>47</v>
      </c>
      <c r="K14" s="8">
        <v>0</v>
      </c>
      <c r="L14" s="108"/>
      <c r="M14" s="107" t="s">
        <v>46</v>
      </c>
      <c r="N14" s="98" t="s">
        <v>47</v>
      </c>
      <c r="O14" s="98">
        <v>51</v>
      </c>
      <c r="P14" s="108"/>
      <c r="Q14" s="110" t="s">
        <v>46</v>
      </c>
      <c r="R14" s="7" t="s">
        <v>47</v>
      </c>
      <c r="S14" s="7">
        <v>70</v>
      </c>
      <c r="T14" s="108"/>
      <c r="U14" s="110" t="s">
        <v>46</v>
      </c>
      <c r="V14" s="7" t="s">
        <v>47</v>
      </c>
      <c r="W14" s="7">
        <v>70</v>
      </c>
      <c r="X14" s="108"/>
      <c r="Y14" s="107" t="s">
        <v>46</v>
      </c>
      <c r="Z14" s="98" t="s">
        <v>47</v>
      </c>
      <c r="AA14" s="98">
        <v>61</v>
      </c>
      <c r="AB14" s="108"/>
      <c r="AC14" s="107" t="s">
        <v>46</v>
      </c>
      <c r="AD14" s="98" t="s">
        <v>47</v>
      </c>
      <c r="AE14" s="98">
        <v>61</v>
      </c>
      <c r="AF14" s="108"/>
    </row>
    <row r="15" spans="1:32" ht="13.5" thickBot="1" x14ac:dyDescent="0.25">
      <c r="A15" s="117" t="s">
        <v>48</v>
      </c>
      <c r="B15" s="118"/>
      <c r="C15" s="119">
        <f>SUM(C5:C14)</f>
        <v>50</v>
      </c>
      <c r="D15" s="120">
        <v>0.56000000000000005</v>
      </c>
      <c r="E15" s="117" t="s">
        <v>48</v>
      </c>
      <c r="F15" s="118"/>
      <c r="G15" s="119">
        <f>SUM(G5:G14)</f>
        <v>50</v>
      </c>
      <c r="H15" s="120">
        <v>0.56000000000000005</v>
      </c>
      <c r="I15" s="117" t="s">
        <v>48</v>
      </c>
      <c r="J15" s="118"/>
      <c r="K15" s="119">
        <f>SUM(K5:K14)</f>
        <v>50</v>
      </c>
      <c r="L15" s="120">
        <v>0.56000000000000005</v>
      </c>
      <c r="M15" s="117" t="s">
        <v>48</v>
      </c>
      <c r="N15" s="118"/>
      <c r="O15" s="119">
        <f>SUM(O5:O14)</f>
        <v>350</v>
      </c>
      <c r="P15" s="120">
        <v>0.16</v>
      </c>
      <c r="Q15" s="117" t="s">
        <v>48</v>
      </c>
      <c r="R15" s="118"/>
      <c r="S15" s="119">
        <f>SUM(S5:S14)</f>
        <v>300</v>
      </c>
      <c r="T15" s="120">
        <v>0.22</v>
      </c>
      <c r="U15" s="117" t="s">
        <v>48</v>
      </c>
      <c r="V15" s="118"/>
      <c r="W15" s="119">
        <f>SUM(W5:W14)</f>
        <v>300</v>
      </c>
      <c r="X15" s="120">
        <v>0.22</v>
      </c>
      <c r="Y15" s="117" t="s">
        <v>48</v>
      </c>
      <c r="Z15" s="118"/>
      <c r="AA15" s="119">
        <f>SUM(AA5:AA14)</f>
        <v>350</v>
      </c>
      <c r="AB15" s="120">
        <v>0.13</v>
      </c>
      <c r="AC15" s="117" t="s">
        <v>48</v>
      </c>
      <c r="AD15" s="118"/>
      <c r="AE15" s="119">
        <f>SUM(AE5:AE14)</f>
        <v>350</v>
      </c>
      <c r="AF15" s="120">
        <v>0.13</v>
      </c>
    </row>
    <row r="16" spans="1:32" ht="13.5" thickBot="1" x14ac:dyDescent="0.25">
      <c r="A16" s="126" t="s">
        <v>23</v>
      </c>
      <c r="B16" s="127" t="s">
        <v>49</v>
      </c>
      <c r="C16" s="128" t="s">
        <v>25</v>
      </c>
      <c r="D16" s="129"/>
      <c r="E16" s="126" t="s">
        <v>23</v>
      </c>
      <c r="F16" s="127" t="s">
        <v>49</v>
      </c>
      <c r="G16" s="128" t="s">
        <v>50</v>
      </c>
      <c r="H16" s="129"/>
      <c r="I16" s="126" t="s">
        <v>23</v>
      </c>
      <c r="J16" s="127" t="s">
        <v>49</v>
      </c>
      <c r="K16" s="128" t="s">
        <v>25</v>
      </c>
      <c r="L16" s="129"/>
      <c r="M16" s="126" t="s">
        <v>23</v>
      </c>
      <c r="N16" s="127" t="s">
        <v>49</v>
      </c>
      <c r="O16" s="128" t="s">
        <v>51</v>
      </c>
      <c r="P16" s="129"/>
      <c r="Q16" s="126" t="s">
        <v>23</v>
      </c>
      <c r="R16" s="127" t="s">
        <v>49</v>
      </c>
      <c r="S16" s="128" t="s">
        <v>25</v>
      </c>
      <c r="T16" s="129"/>
      <c r="U16" s="126" t="s">
        <v>23</v>
      </c>
      <c r="V16" s="127" t="s">
        <v>49</v>
      </c>
      <c r="W16" s="128" t="s">
        <v>52</v>
      </c>
      <c r="X16" s="129"/>
      <c r="Y16" s="126" t="s">
        <v>23</v>
      </c>
      <c r="Z16" s="127" t="s">
        <v>49</v>
      </c>
      <c r="AA16" s="128" t="s">
        <v>53</v>
      </c>
      <c r="AB16" s="129"/>
      <c r="AC16" s="126" t="s">
        <v>23</v>
      </c>
      <c r="AD16" s="127" t="s">
        <v>49</v>
      </c>
      <c r="AE16" s="128" t="s">
        <v>54</v>
      </c>
      <c r="AF16" s="129"/>
    </row>
    <row r="17" spans="1:32" ht="25.5" x14ac:dyDescent="0.2">
      <c r="A17" s="121" t="s">
        <v>30</v>
      </c>
      <c r="B17" s="122" t="s">
        <v>31</v>
      </c>
      <c r="C17" s="122">
        <v>12</v>
      </c>
      <c r="D17" s="123"/>
      <c r="E17" s="130" t="s">
        <v>30</v>
      </c>
      <c r="F17" s="124" t="s">
        <v>31</v>
      </c>
      <c r="G17" s="124">
        <v>0</v>
      </c>
      <c r="H17" s="123"/>
      <c r="I17" s="121" t="s">
        <v>30</v>
      </c>
      <c r="J17" s="122" t="s">
        <v>31</v>
      </c>
      <c r="K17" s="122">
        <v>2</v>
      </c>
      <c r="L17" s="123"/>
      <c r="M17" s="121" t="s">
        <v>30</v>
      </c>
      <c r="N17" s="122" t="s">
        <v>31</v>
      </c>
      <c r="O17" s="122">
        <v>4</v>
      </c>
      <c r="P17" s="123"/>
      <c r="Q17" s="130" t="s">
        <v>30</v>
      </c>
      <c r="R17" s="124" t="s">
        <v>31</v>
      </c>
      <c r="S17" s="124">
        <v>0</v>
      </c>
      <c r="T17" s="123"/>
      <c r="U17" s="121" t="s">
        <v>30</v>
      </c>
      <c r="V17" s="122" t="s">
        <v>31</v>
      </c>
      <c r="W17" s="122">
        <v>29</v>
      </c>
      <c r="X17" s="123"/>
      <c r="Y17" s="121" t="s">
        <v>30</v>
      </c>
      <c r="Z17" s="122" t="s">
        <v>31</v>
      </c>
      <c r="AA17" s="122">
        <v>49</v>
      </c>
      <c r="AB17" s="123"/>
      <c r="AC17" s="131" t="s">
        <v>30</v>
      </c>
      <c r="AD17" s="125" t="s">
        <v>31</v>
      </c>
      <c r="AE17" s="125">
        <v>0</v>
      </c>
      <c r="AF17" s="123"/>
    </row>
    <row r="18" spans="1:32" ht="38.25" x14ac:dyDescent="0.2">
      <c r="A18" s="109" t="s">
        <v>55</v>
      </c>
      <c r="B18" s="99" t="s">
        <v>56</v>
      </c>
      <c r="C18" s="99">
        <v>0</v>
      </c>
      <c r="D18" s="112"/>
      <c r="E18" s="107" t="s">
        <v>55</v>
      </c>
      <c r="F18" s="98" t="s">
        <v>56</v>
      </c>
      <c r="G18" s="98">
        <v>20</v>
      </c>
      <c r="H18" s="112"/>
      <c r="I18" s="109" t="s">
        <v>55</v>
      </c>
      <c r="J18" s="99" t="s">
        <v>56</v>
      </c>
      <c r="K18" s="99">
        <v>0</v>
      </c>
      <c r="L18" s="112"/>
      <c r="M18" s="107" t="s">
        <v>55</v>
      </c>
      <c r="N18" s="98" t="s">
        <v>56</v>
      </c>
      <c r="O18" s="98">
        <v>15</v>
      </c>
      <c r="P18" s="112"/>
      <c r="Q18" s="109" t="s">
        <v>55</v>
      </c>
      <c r="R18" s="99" t="s">
        <v>56</v>
      </c>
      <c r="S18" s="99">
        <v>0</v>
      </c>
      <c r="T18" s="112"/>
      <c r="U18" s="107" t="s">
        <v>55</v>
      </c>
      <c r="V18" s="98" t="s">
        <v>56</v>
      </c>
      <c r="W18" s="98">
        <v>30</v>
      </c>
      <c r="X18" s="112"/>
      <c r="Y18" s="107" t="s">
        <v>55</v>
      </c>
      <c r="Z18" s="98" t="s">
        <v>56</v>
      </c>
      <c r="AA18" s="98">
        <v>20</v>
      </c>
      <c r="AB18" s="112"/>
      <c r="AC18" s="111" t="s">
        <v>55</v>
      </c>
      <c r="AD18" s="8" t="s">
        <v>56</v>
      </c>
      <c r="AE18" s="8">
        <v>0</v>
      </c>
      <c r="AF18" s="112"/>
    </row>
    <row r="19" spans="1:32" x14ac:dyDescent="0.2">
      <c r="A19" s="109" t="s">
        <v>32</v>
      </c>
      <c r="B19" s="99" t="s">
        <v>33</v>
      </c>
      <c r="C19" s="99">
        <v>0</v>
      </c>
      <c r="D19" s="112"/>
      <c r="E19" s="107" t="s">
        <v>32</v>
      </c>
      <c r="F19" s="98" t="s">
        <v>33</v>
      </c>
      <c r="G19" s="98">
        <v>30</v>
      </c>
      <c r="H19" s="112"/>
      <c r="I19" s="107" t="s">
        <v>32</v>
      </c>
      <c r="J19" s="98" t="s">
        <v>33</v>
      </c>
      <c r="K19" s="98">
        <v>5</v>
      </c>
      <c r="L19" s="112"/>
      <c r="M19" s="107" t="s">
        <v>32</v>
      </c>
      <c r="N19" s="98" t="s">
        <v>33</v>
      </c>
      <c r="O19" s="98">
        <v>14</v>
      </c>
      <c r="P19" s="112"/>
      <c r="Q19" s="107" t="s">
        <v>32</v>
      </c>
      <c r="R19" s="98" t="s">
        <v>33</v>
      </c>
      <c r="S19" s="98">
        <v>5</v>
      </c>
      <c r="T19" s="112"/>
      <c r="U19" s="107" t="s">
        <v>32</v>
      </c>
      <c r="V19" s="132" t="s">
        <v>33</v>
      </c>
      <c r="W19" s="98">
        <v>51</v>
      </c>
      <c r="X19" s="112"/>
      <c r="Y19" s="107" t="s">
        <v>32</v>
      </c>
      <c r="Z19" s="98" t="s">
        <v>33</v>
      </c>
      <c r="AA19" s="98">
        <v>44</v>
      </c>
      <c r="AB19" s="112"/>
      <c r="AC19" s="111" t="s">
        <v>32</v>
      </c>
      <c r="AD19" s="8" t="s">
        <v>33</v>
      </c>
      <c r="AE19" s="8">
        <v>0</v>
      </c>
      <c r="AF19" s="112"/>
    </row>
    <row r="20" spans="1:32" ht="25.5" x14ac:dyDescent="0.2">
      <c r="A20" s="107" t="s">
        <v>34</v>
      </c>
      <c r="B20" s="98" t="s">
        <v>35</v>
      </c>
      <c r="C20" s="98">
        <v>10</v>
      </c>
      <c r="D20" s="112"/>
      <c r="E20" s="107" t="s">
        <v>34</v>
      </c>
      <c r="F20" s="98" t="s">
        <v>35</v>
      </c>
      <c r="G20" s="98">
        <v>15</v>
      </c>
      <c r="H20" s="112"/>
      <c r="I20" s="107" t="s">
        <v>34</v>
      </c>
      <c r="J20" s="98" t="s">
        <v>35</v>
      </c>
      <c r="K20" s="98">
        <v>13</v>
      </c>
      <c r="L20" s="112"/>
      <c r="M20" s="107" t="s">
        <v>34</v>
      </c>
      <c r="N20" s="98" t="s">
        <v>35</v>
      </c>
      <c r="O20" s="98">
        <v>15</v>
      </c>
      <c r="P20" s="112"/>
      <c r="Q20" s="107" t="s">
        <v>34</v>
      </c>
      <c r="R20" s="98" t="s">
        <v>35</v>
      </c>
      <c r="S20" s="98">
        <v>15</v>
      </c>
      <c r="T20" s="112"/>
      <c r="U20" s="107" t="s">
        <v>34</v>
      </c>
      <c r="V20" s="98" t="s">
        <v>35</v>
      </c>
      <c r="W20" s="98">
        <v>15</v>
      </c>
      <c r="X20" s="112"/>
      <c r="Y20" s="107" t="s">
        <v>34</v>
      </c>
      <c r="Z20" s="98" t="s">
        <v>35</v>
      </c>
      <c r="AA20" s="98">
        <v>15</v>
      </c>
      <c r="AB20" s="112"/>
      <c r="AC20" s="111" t="s">
        <v>34</v>
      </c>
      <c r="AD20" s="8" t="s">
        <v>35</v>
      </c>
      <c r="AE20" s="8">
        <v>0</v>
      </c>
      <c r="AF20" s="112"/>
    </row>
    <row r="21" spans="1:32" ht="76.5" x14ac:dyDescent="0.2">
      <c r="A21" s="107" t="s">
        <v>42</v>
      </c>
      <c r="B21" s="98" t="s">
        <v>43</v>
      </c>
      <c r="C21" s="98">
        <v>8</v>
      </c>
      <c r="D21" s="112"/>
      <c r="E21" s="107" t="s">
        <v>42</v>
      </c>
      <c r="F21" s="98" t="s">
        <v>43</v>
      </c>
      <c r="G21" s="98">
        <v>25</v>
      </c>
      <c r="H21" s="112"/>
      <c r="I21" s="107" t="s">
        <v>42</v>
      </c>
      <c r="J21" s="98" t="s">
        <v>43</v>
      </c>
      <c r="K21" s="98">
        <v>10</v>
      </c>
      <c r="L21" s="112"/>
      <c r="M21" s="107" t="s">
        <v>42</v>
      </c>
      <c r="N21" s="98" t="s">
        <v>43</v>
      </c>
      <c r="O21" s="98">
        <v>15</v>
      </c>
      <c r="P21" s="112"/>
      <c r="Q21" s="107" t="s">
        <v>42</v>
      </c>
      <c r="R21" s="98" t="s">
        <v>43</v>
      </c>
      <c r="S21" s="98">
        <v>10</v>
      </c>
      <c r="T21" s="112"/>
      <c r="U21" s="107" t="s">
        <v>42</v>
      </c>
      <c r="V21" s="98" t="s">
        <v>43</v>
      </c>
      <c r="W21" s="98">
        <v>25</v>
      </c>
      <c r="X21" s="112"/>
      <c r="Y21" s="107" t="s">
        <v>42</v>
      </c>
      <c r="Z21" s="98" t="s">
        <v>43</v>
      </c>
      <c r="AA21" s="98">
        <v>25</v>
      </c>
      <c r="AB21" s="112"/>
      <c r="AC21" s="111" t="s">
        <v>42</v>
      </c>
      <c r="AD21" s="8" t="s">
        <v>43</v>
      </c>
      <c r="AE21" s="8">
        <v>0</v>
      </c>
      <c r="AF21" s="112"/>
    </row>
    <row r="22" spans="1:32" ht="38.25" x14ac:dyDescent="0.2">
      <c r="A22" s="109" t="s">
        <v>57</v>
      </c>
      <c r="B22" s="99" t="s">
        <v>58</v>
      </c>
      <c r="C22" s="99">
        <v>0</v>
      </c>
      <c r="D22" s="112"/>
      <c r="E22" s="109" t="s">
        <v>57</v>
      </c>
      <c r="F22" s="99" t="s">
        <v>58</v>
      </c>
      <c r="G22" s="99">
        <v>0</v>
      </c>
      <c r="H22" s="112"/>
      <c r="I22" s="109" t="s">
        <v>57</v>
      </c>
      <c r="J22" s="99" t="s">
        <v>58</v>
      </c>
      <c r="K22" s="99">
        <v>0</v>
      </c>
      <c r="L22" s="112"/>
      <c r="M22" s="109" t="s">
        <v>57</v>
      </c>
      <c r="N22" s="99" t="s">
        <v>58</v>
      </c>
      <c r="O22" s="99">
        <v>0</v>
      </c>
      <c r="P22" s="112"/>
      <c r="Q22" s="109" t="s">
        <v>57</v>
      </c>
      <c r="R22" s="99" t="s">
        <v>58</v>
      </c>
      <c r="S22" s="99">
        <v>0</v>
      </c>
      <c r="T22" s="112"/>
      <c r="U22" s="107" t="s">
        <v>57</v>
      </c>
      <c r="V22" s="98" t="s">
        <v>58</v>
      </c>
      <c r="W22" s="98">
        <v>15</v>
      </c>
      <c r="X22" s="112"/>
      <c r="Y22" s="107" t="s">
        <v>57</v>
      </c>
      <c r="Z22" s="98" t="s">
        <v>58</v>
      </c>
      <c r="AA22" s="98">
        <v>5</v>
      </c>
      <c r="AB22" s="112"/>
      <c r="AC22" s="111" t="s">
        <v>57</v>
      </c>
      <c r="AD22" s="8" t="s">
        <v>58</v>
      </c>
      <c r="AE22" s="8">
        <v>0</v>
      </c>
      <c r="AF22" s="112"/>
    </row>
    <row r="23" spans="1:32" ht="25.5" x14ac:dyDescent="0.2">
      <c r="A23" s="110" t="s">
        <v>59</v>
      </c>
      <c r="B23" s="7" t="s">
        <v>60</v>
      </c>
      <c r="C23" s="7">
        <v>10</v>
      </c>
      <c r="D23" s="112"/>
      <c r="E23" s="107" t="s">
        <v>59</v>
      </c>
      <c r="F23" s="98" t="s">
        <v>60</v>
      </c>
      <c r="G23" s="98">
        <v>10</v>
      </c>
      <c r="H23" s="112"/>
      <c r="I23" s="107" t="s">
        <v>59</v>
      </c>
      <c r="J23" s="98" t="s">
        <v>60</v>
      </c>
      <c r="K23" s="98">
        <v>10</v>
      </c>
      <c r="L23" s="112"/>
      <c r="M23" s="107" t="s">
        <v>59</v>
      </c>
      <c r="N23" s="98" t="s">
        <v>60</v>
      </c>
      <c r="O23" s="98">
        <v>10</v>
      </c>
      <c r="P23" s="112"/>
      <c r="Q23" s="110" t="s">
        <v>59</v>
      </c>
      <c r="R23" s="7" t="s">
        <v>60</v>
      </c>
      <c r="S23" s="7">
        <v>10</v>
      </c>
      <c r="T23" s="112"/>
      <c r="U23" s="107" t="s">
        <v>59</v>
      </c>
      <c r="V23" s="98" t="s">
        <v>60</v>
      </c>
      <c r="W23" s="98">
        <v>10</v>
      </c>
      <c r="X23" s="112"/>
      <c r="Y23" s="107" t="s">
        <v>59</v>
      </c>
      <c r="Z23" s="98" t="s">
        <v>60</v>
      </c>
      <c r="AA23" s="98">
        <v>10</v>
      </c>
      <c r="AB23" s="112"/>
      <c r="AC23" s="111" t="s">
        <v>59</v>
      </c>
      <c r="AD23" s="8" t="s">
        <v>60</v>
      </c>
      <c r="AE23" s="8">
        <v>0</v>
      </c>
      <c r="AF23" s="112"/>
    </row>
    <row r="24" spans="1:32" x14ac:dyDescent="0.2">
      <c r="A24" s="110" t="s">
        <v>44</v>
      </c>
      <c r="B24" s="7" t="s">
        <v>45</v>
      </c>
      <c r="C24" s="7">
        <v>8</v>
      </c>
      <c r="D24" s="112"/>
      <c r="E24" s="107" t="s">
        <v>44</v>
      </c>
      <c r="F24" s="98" t="s">
        <v>45</v>
      </c>
      <c r="G24" s="98">
        <v>35</v>
      </c>
      <c r="H24" s="112"/>
      <c r="I24" s="110" t="s">
        <v>44</v>
      </c>
      <c r="J24" s="7" t="s">
        <v>45</v>
      </c>
      <c r="K24" s="7">
        <v>8</v>
      </c>
      <c r="L24" s="112"/>
      <c r="M24" s="107" t="s">
        <v>44</v>
      </c>
      <c r="N24" s="98" t="s">
        <v>45</v>
      </c>
      <c r="O24" s="98">
        <v>24</v>
      </c>
      <c r="P24" s="112"/>
      <c r="Q24" s="110" t="s">
        <v>44</v>
      </c>
      <c r="R24" s="7" t="s">
        <v>45</v>
      </c>
      <c r="S24" s="7">
        <v>8</v>
      </c>
      <c r="T24" s="112"/>
      <c r="U24" s="107" t="s">
        <v>44</v>
      </c>
      <c r="V24" s="98" t="s">
        <v>45</v>
      </c>
      <c r="W24" s="98">
        <v>30</v>
      </c>
      <c r="X24" s="112"/>
      <c r="Y24" s="107" t="s">
        <v>44</v>
      </c>
      <c r="Z24" s="98" t="s">
        <v>45</v>
      </c>
      <c r="AA24" s="98">
        <v>22</v>
      </c>
      <c r="AB24" s="112"/>
      <c r="AC24" s="111" t="s">
        <v>44</v>
      </c>
      <c r="AD24" s="8" t="s">
        <v>45</v>
      </c>
      <c r="AE24" s="8">
        <v>0</v>
      </c>
      <c r="AF24" s="112"/>
    </row>
    <row r="25" spans="1:32" ht="38.25" x14ac:dyDescent="0.2">
      <c r="A25" s="111" t="s">
        <v>36</v>
      </c>
      <c r="B25" s="8" t="s">
        <v>37</v>
      </c>
      <c r="C25" s="8">
        <v>0</v>
      </c>
      <c r="D25" s="112"/>
      <c r="E25" s="110" t="s">
        <v>36</v>
      </c>
      <c r="F25" s="7" t="s">
        <v>37</v>
      </c>
      <c r="G25" s="7">
        <v>10</v>
      </c>
      <c r="H25" s="112"/>
      <c r="I25" s="111" t="s">
        <v>36</v>
      </c>
      <c r="J25" s="8" t="s">
        <v>37</v>
      </c>
      <c r="K25" s="8">
        <v>0</v>
      </c>
      <c r="L25" s="112"/>
      <c r="M25" s="107" t="s">
        <v>36</v>
      </c>
      <c r="N25" s="98" t="s">
        <v>37</v>
      </c>
      <c r="O25" s="98">
        <v>1</v>
      </c>
      <c r="P25" s="112"/>
      <c r="Q25" s="111" t="s">
        <v>36</v>
      </c>
      <c r="R25" s="8" t="s">
        <v>37</v>
      </c>
      <c r="S25" s="8">
        <v>0</v>
      </c>
      <c r="T25" s="112"/>
      <c r="U25" s="107" t="s">
        <v>36</v>
      </c>
      <c r="V25" s="98" t="s">
        <v>37</v>
      </c>
      <c r="W25" s="98">
        <v>30</v>
      </c>
      <c r="X25" s="112"/>
      <c r="Y25" s="107" t="s">
        <v>36</v>
      </c>
      <c r="Z25" s="98" t="s">
        <v>37</v>
      </c>
      <c r="AA25" s="98">
        <v>5</v>
      </c>
      <c r="AB25" s="112"/>
      <c r="AC25" s="111" t="s">
        <v>36</v>
      </c>
      <c r="AD25" s="8" t="s">
        <v>37</v>
      </c>
      <c r="AE25" s="8">
        <v>0</v>
      </c>
      <c r="AF25" s="112"/>
    </row>
    <row r="26" spans="1:32" ht="25.5" x14ac:dyDescent="0.2">
      <c r="A26" s="110" t="s">
        <v>61</v>
      </c>
      <c r="B26" s="7" t="s">
        <v>62</v>
      </c>
      <c r="C26" s="7">
        <v>2</v>
      </c>
      <c r="D26" s="112"/>
      <c r="E26" s="110" t="s">
        <v>61</v>
      </c>
      <c r="F26" s="7" t="s">
        <v>62</v>
      </c>
      <c r="G26" s="7">
        <v>5</v>
      </c>
      <c r="H26" s="112"/>
      <c r="I26" s="110" t="s">
        <v>61</v>
      </c>
      <c r="J26" s="7" t="s">
        <v>62</v>
      </c>
      <c r="K26" s="7">
        <v>2</v>
      </c>
      <c r="L26" s="112"/>
      <c r="M26" s="110" t="s">
        <v>61</v>
      </c>
      <c r="N26" s="7" t="s">
        <v>62</v>
      </c>
      <c r="O26" s="7">
        <v>2</v>
      </c>
      <c r="P26" s="112"/>
      <c r="Q26" s="110" t="s">
        <v>61</v>
      </c>
      <c r="R26" s="7" t="s">
        <v>62</v>
      </c>
      <c r="S26" s="7">
        <v>2</v>
      </c>
      <c r="T26" s="112"/>
      <c r="U26" s="107" t="s">
        <v>61</v>
      </c>
      <c r="V26" s="98" t="s">
        <v>62</v>
      </c>
      <c r="W26" s="98">
        <v>5</v>
      </c>
      <c r="X26" s="112"/>
      <c r="Y26" s="107" t="s">
        <v>61</v>
      </c>
      <c r="Z26" s="98" t="s">
        <v>62</v>
      </c>
      <c r="AA26" s="98">
        <v>5</v>
      </c>
      <c r="AB26" s="112"/>
      <c r="AC26" s="111" t="s">
        <v>61</v>
      </c>
      <c r="AD26" s="8" t="s">
        <v>62</v>
      </c>
      <c r="AE26" s="8">
        <v>0</v>
      </c>
      <c r="AF26" s="112"/>
    </row>
    <row r="27" spans="1:32" ht="38.25" x14ac:dyDescent="0.2">
      <c r="A27" s="111" t="s">
        <v>40</v>
      </c>
      <c r="B27" s="8" t="s">
        <v>41</v>
      </c>
      <c r="C27" s="8">
        <v>0</v>
      </c>
      <c r="D27" s="112"/>
      <c r="E27" s="111" t="s">
        <v>40</v>
      </c>
      <c r="F27" s="8" t="s">
        <v>41</v>
      </c>
      <c r="G27" s="8">
        <v>0</v>
      </c>
      <c r="H27" s="112"/>
      <c r="I27" s="111" t="s">
        <v>40</v>
      </c>
      <c r="J27" s="8" t="s">
        <v>41</v>
      </c>
      <c r="K27" s="8">
        <v>0</v>
      </c>
      <c r="L27" s="112"/>
      <c r="M27" s="111" t="s">
        <v>40</v>
      </c>
      <c r="N27" s="8" t="s">
        <v>41</v>
      </c>
      <c r="O27" s="8">
        <v>0</v>
      </c>
      <c r="P27" s="112"/>
      <c r="Q27" s="111" t="s">
        <v>40</v>
      </c>
      <c r="R27" s="8" t="s">
        <v>41</v>
      </c>
      <c r="S27" s="8">
        <v>0</v>
      </c>
      <c r="T27" s="112"/>
      <c r="U27" s="107" t="s">
        <v>40</v>
      </c>
      <c r="V27" s="98" t="s">
        <v>41</v>
      </c>
      <c r="W27" s="98">
        <v>10</v>
      </c>
      <c r="X27" s="112"/>
      <c r="Y27" s="111" t="s">
        <v>40</v>
      </c>
      <c r="Z27" s="8" t="s">
        <v>41</v>
      </c>
      <c r="AA27" s="8">
        <v>0</v>
      </c>
      <c r="AB27" s="112"/>
      <c r="AC27" s="111" t="s">
        <v>40</v>
      </c>
      <c r="AD27" s="8" t="s">
        <v>41</v>
      </c>
      <c r="AE27" s="8">
        <v>0</v>
      </c>
      <c r="AF27" s="112"/>
    </row>
    <row r="28" spans="1:32" ht="13.5" thickBot="1" x14ac:dyDescent="0.25">
      <c r="A28" s="113" t="s">
        <v>48</v>
      </c>
      <c r="B28" s="114"/>
      <c r="C28" s="115">
        <f>SUM(C17:C27)</f>
        <v>50</v>
      </c>
      <c r="D28" s="116">
        <v>4.3</v>
      </c>
      <c r="E28" s="113" t="s">
        <v>48</v>
      </c>
      <c r="F28" s="114"/>
      <c r="G28" s="115">
        <f>SUM(G17:G27)</f>
        <v>150</v>
      </c>
      <c r="H28" s="116">
        <v>2.17</v>
      </c>
      <c r="I28" s="113" t="s">
        <v>48</v>
      </c>
      <c r="J28" s="114"/>
      <c r="K28" s="115">
        <f>SUM(K17:K27)</f>
        <v>50</v>
      </c>
      <c r="L28" s="116">
        <v>4.1399999999999997</v>
      </c>
      <c r="M28" s="113" t="s">
        <v>48</v>
      </c>
      <c r="N28" s="114"/>
      <c r="O28" s="115">
        <f>SUM(O17:O27)</f>
        <v>100</v>
      </c>
      <c r="P28" s="116">
        <v>2.69</v>
      </c>
      <c r="Q28" s="113" t="s">
        <v>48</v>
      </c>
      <c r="R28" s="114"/>
      <c r="S28" s="115">
        <f>SUM(S17:S27)</f>
        <v>50</v>
      </c>
      <c r="T28" s="116">
        <v>4.1399999999999997</v>
      </c>
      <c r="U28" s="113" t="s">
        <v>48</v>
      </c>
      <c r="V28" s="114"/>
      <c r="W28" s="115">
        <f>SUM(W17:W27)</f>
        <v>250</v>
      </c>
      <c r="X28" s="116">
        <v>1.44</v>
      </c>
      <c r="Y28" s="113" t="s">
        <v>48</v>
      </c>
      <c r="Z28" s="114"/>
      <c r="AA28" s="115">
        <f>SUM(AA17:AA27)</f>
        <v>200</v>
      </c>
      <c r="AB28" s="116">
        <v>2.1</v>
      </c>
      <c r="AC28" s="113" t="s">
        <v>48</v>
      </c>
      <c r="AD28" s="114"/>
      <c r="AE28" s="115">
        <f>SUM(AE17:AE27)</f>
        <v>0</v>
      </c>
      <c r="AF28" s="116">
        <v>0</v>
      </c>
    </row>
    <row r="29" spans="1:32" ht="50.1" customHeight="1" x14ac:dyDescent="0.2">
      <c r="A29" s="80" t="s">
        <v>63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</row>
  </sheetData>
  <mergeCells count="65">
    <mergeCell ref="Y28:Z28"/>
    <mergeCell ref="AC28:AD28"/>
    <mergeCell ref="A29:AF29"/>
    <mergeCell ref="A28:B28"/>
    <mergeCell ref="E28:F28"/>
    <mergeCell ref="I28:J28"/>
    <mergeCell ref="M28:N28"/>
    <mergeCell ref="Q28:R28"/>
    <mergeCell ref="U28:V28"/>
    <mergeCell ref="AE16:AF16"/>
    <mergeCell ref="D17:D27"/>
    <mergeCell ref="H17:H27"/>
    <mergeCell ref="L17:L27"/>
    <mergeCell ref="P17:P27"/>
    <mergeCell ref="T17:T27"/>
    <mergeCell ref="X17:X27"/>
    <mergeCell ref="AB17:AB27"/>
    <mergeCell ref="AF17:AF27"/>
    <mergeCell ref="Y15:Z15"/>
    <mergeCell ref="AC15:AD15"/>
    <mergeCell ref="C16:D16"/>
    <mergeCell ref="G16:H16"/>
    <mergeCell ref="K16:L16"/>
    <mergeCell ref="O16:P16"/>
    <mergeCell ref="S16:T16"/>
    <mergeCell ref="W16:X16"/>
    <mergeCell ref="AA16:AB16"/>
    <mergeCell ref="U15:V15"/>
    <mergeCell ref="A15:B15"/>
    <mergeCell ref="E15:F15"/>
    <mergeCell ref="I15:J15"/>
    <mergeCell ref="M15:N15"/>
    <mergeCell ref="Q15:R15"/>
    <mergeCell ref="AA4:AB4"/>
    <mergeCell ref="AE4:AF4"/>
    <mergeCell ref="D5:D14"/>
    <mergeCell ref="H5:H14"/>
    <mergeCell ref="L5:L14"/>
    <mergeCell ref="P5:P14"/>
    <mergeCell ref="T5:T14"/>
    <mergeCell ref="X5:X14"/>
    <mergeCell ref="AB5:AB14"/>
    <mergeCell ref="AF5:AF14"/>
    <mergeCell ref="C4:D4"/>
    <mergeCell ref="G4:H4"/>
    <mergeCell ref="K4:L4"/>
    <mergeCell ref="O4:P4"/>
    <mergeCell ref="S4:T4"/>
    <mergeCell ref="W4:X4"/>
    <mergeCell ref="Y1:AB1"/>
    <mergeCell ref="AC1:AF1"/>
    <mergeCell ref="A2:B2"/>
    <mergeCell ref="E2:F2"/>
    <mergeCell ref="I2:J2"/>
    <mergeCell ref="M2:N2"/>
    <mergeCell ref="Q2:R2"/>
    <mergeCell ref="U2:V2"/>
    <mergeCell ref="Y2:Z2"/>
    <mergeCell ref="AC2:AD2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85" zoomScaleNormal="85" workbookViewId="0">
      <selection activeCell="Q22" sqref="Q22"/>
    </sheetView>
  </sheetViews>
  <sheetFormatPr defaultRowHeight="12.75" x14ac:dyDescent="0.2"/>
  <cols>
    <col min="1" max="1" width="7.140625" bestFit="1" customWidth="1"/>
    <col min="2" max="2" width="37.7109375" customWidth="1"/>
    <col min="3" max="3" width="17.85546875" customWidth="1"/>
    <col min="9" max="9" width="10.140625" customWidth="1"/>
    <col min="11" max="11" width="10.7109375" customWidth="1"/>
    <col min="13" max="13" width="15.42578125" bestFit="1" customWidth="1"/>
  </cols>
  <sheetData>
    <row r="1" spans="1:13" ht="27.75" x14ac:dyDescent="0.2">
      <c r="A1" s="87" t="s">
        <v>83</v>
      </c>
      <c r="B1" s="87"/>
      <c r="C1" s="87"/>
      <c r="D1" s="87"/>
      <c r="E1" s="87"/>
      <c r="F1" s="87"/>
      <c r="G1" s="87"/>
      <c r="H1" s="87"/>
    </row>
    <row r="2" spans="1:13" ht="13.5" thickBot="1" x14ac:dyDescent="0.25">
      <c r="A2" s="88" t="s">
        <v>64</v>
      </c>
      <c r="B2" s="89"/>
      <c r="C2" s="89"/>
      <c r="D2" s="89"/>
      <c r="E2" s="89"/>
      <c r="F2" s="89"/>
      <c r="G2" s="89"/>
      <c r="H2" s="89"/>
    </row>
    <row r="3" spans="1:13" ht="51.75" thickBot="1" x14ac:dyDescent="0.25">
      <c r="A3" s="90" t="s">
        <v>65</v>
      </c>
      <c r="B3" s="91"/>
      <c r="C3" s="9" t="s">
        <v>66</v>
      </c>
      <c r="D3" s="10" t="s">
        <v>67</v>
      </c>
      <c r="E3" s="11" t="s">
        <v>68</v>
      </c>
      <c r="F3" s="11" t="s">
        <v>69</v>
      </c>
      <c r="G3" s="11" t="s">
        <v>70</v>
      </c>
      <c r="H3" s="12" t="s">
        <v>71</v>
      </c>
      <c r="I3" s="13" t="s">
        <v>72</v>
      </c>
      <c r="J3" s="14" t="s">
        <v>73</v>
      </c>
      <c r="K3" s="15" t="s">
        <v>74</v>
      </c>
      <c r="L3" s="16" t="s">
        <v>75</v>
      </c>
      <c r="M3" s="17" t="s">
        <v>76</v>
      </c>
    </row>
    <row r="4" spans="1:13" ht="18" x14ac:dyDescent="0.2">
      <c r="A4" s="92" t="s">
        <v>77</v>
      </c>
      <c r="B4" s="95" t="s">
        <v>78</v>
      </c>
      <c r="C4" s="18" t="s">
        <v>84</v>
      </c>
      <c r="D4" s="19">
        <f t="shared" ref="D4:D8" si="0">F4+E4</f>
        <v>400</v>
      </c>
      <c r="E4" s="20">
        <v>100</v>
      </c>
      <c r="F4" s="20">
        <v>300</v>
      </c>
      <c r="G4" s="20">
        <v>250</v>
      </c>
      <c r="H4" s="21">
        <f>F4-G4</f>
        <v>50</v>
      </c>
      <c r="I4" s="22">
        <v>314</v>
      </c>
      <c r="J4" s="23">
        <v>50</v>
      </c>
      <c r="K4" s="23">
        <f t="shared" ref="K4:K17" si="1">H4-J4</f>
        <v>0</v>
      </c>
      <c r="L4" s="24">
        <v>0.56000000000000005</v>
      </c>
      <c r="M4" s="25">
        <f>H4*24*14*L4</f>
        <v>9408</v>
      </c>
    </row>
    <row r="5" spans="1:13" ht="18" x14ac:dyDescent="0.2">
      <c r="A5" s="93"/>
      <c r="B5" s="96"/>
      <c r="C5" s="26" t="s">
        <v>3</v>
      </c>
      <c r="D5" s="27">
        <f t="shared" si="0"/>
        <v>700</v>
      </c>
      <c r="E5" s="28">
        <v>100</v>
      </c>
      <c r="F5" s="28">
        <v>600</v>
      </c>
      <c r="G5" s="28">
        <v>250</v>
      </c>
      <c r="H5" s="29">
        <f t="shared" ref="H5:H7" si="2">F5-G5</f>
        <v>350</v>
      </c>
      <c r="I5" s="30">
        <v>659</v>
      </c>
      <c r="J5" s="31">
        <v>350</v>
      </c>
      <c r="K5" s="31">
        <f t="shared" si="1"/>
        <v>0</v>
      </c>
      <c r="L5" s="32">
        <v>0.16</v>
      </c>
      <c r="M5" s="33">
        <f>H5*24*5*L5</f>
        <v>6720</v>
      </c>
    </row>
    <row r="6" spans="1:13" ht="18" x14ac:dyDescent="0.2">
      <c r="A6" s="93"/>
      <c r="B6" s="96"/>
      <c r="C6" s="26" t="s">
        <v>85</v>
      </c>
      <c r="D6" s="27">
        <f t="shared" si="0"/>
        <v>650</v>
      </c>
      <c r="E6" s="28">
        <v>100</v>
      </c>
      <c r="F6" s="28">
        <v>550</v>
      </c>
      <c r="G6" s="28">
        <v>250</v>
      </c>
      <c r="H6" s="29">
        <f t="shared" si="2"/>
        <v>300</v>
      </c>
      <c r="I6" s="30">
        <v>649</v>
      </c>
      <c r="J6" s="31">
        <v>300</v>
      </c>
      <c r="K6" s="31">
        <f t="shared" si="1"/>
        <v>0</v>
      </c>
      <c r="L6" s="32">
        <v>0.22</v>
      </c>
      <c r="M6" s="33">
        <f>H6*24*7*L6</f>
        <v>11088</v>
      </c>
    </row>
    <row r="7" spans="1:13" ht="18.75" thickBot="1" x14ac:dyDescent="0.25">
      <c r="A7" s="93"/>
      <c r="B7" s="97"/>
      <c r="C7" s="34" t="s">
        <v>86</v>
      </c>
      <c r="D7" s="35">
        <f t="shared" si="0"/>
        <v>700</v>
      </c>
      <c r="E7" s="36">
        <v>100</v>
      </c>
      <c r="F7" s="36">
        <v>600</v>
      </c>
      <c r="G7" s="36">
        <v>250</v>
      </c>
      <c r="H7" s="37">
        <f t="shared" si="2"/>
        <v>350</v>
      </c>
      <c r="I7" s="38">
        <v>649</v>
      </c>
      <c r="J7" s="39">
        <v>350</v>
      </c>
      <c r="K7" s="39">
        <f t="shared" si="1"/>
        <v>0</v>
      </c>
      <c r="L7" s="40">
        <v>0.13</v>
      </c>
      <c r="M7" s="41">
        <f>H7*24*4*L7</f>
        <v>4368</v>
      </c>
    </row>
    <row r="8" spans="1:13" ht="18.75" thickBot="1" x14ac:dyDescent="0.25">
      <c r="A8" s="94"/>
      <c r="B8" s="42" t="s">
        <v>79</v>
      </c>
      <c r="C8" s="68" t="s">
        <v>87</v>
      </c>
      <c r="D8" s="43">
        <f t="shared" si="0"/>
        <v>100</v>
      </c>
      <c r="E8" s="44">
        <v>100</v>
      </c>
      <c r="F8" s="44">
        <v>0</v>
      </c>
      <c r="G8" s="44">
        <v>0</v>
      </c>
      <c r="H8" s="45">
        <f>F8-G8</f>
        <v>0</v>
      </c>
      <c r="I8" s="46">
        <v>0</v>
      </c>
      <c r="J8" s="47">
        <v>0</v>
      </c>
      <c r="K8" s="47">
        <f t="shared" si="1"/>
        <v>0</v>
      </c>
      <c r="L8" s="48">
        <v>0</v>
      </c>
      <c r="M8" s="49">
        <f t="shared" ref="M8:M17" si="3">H8*24*1*L8</f>
        <v>0</v>
      </c>
    </row>
    <row r="9" spans="1:13" ht="18" customHeight="1" x14ac:dyDescent="0.2">
      <c r="A9" s="81" t="s">
        <v>80</v>
      </c>
      <c r="B9" s="84" t="s">
        <v>81</v>
      </c>
      <c r="C9" s="70" t="s">
        <v>0</v>
      </c>
      <c r="D9" s="50">
        <f t="shared" ref="D9:D17" si="4">E9+F9</f>
        <v>400</v>
      </c>
      <c r="E9" s="51">
        <v>100</v>
      </c>
      <c r="F9" s="51">
        <v>300</v>
      </c>
      <c r="G9" s="51">
        <v>250</v>
      </c>
      <c r="H9" s="52">
        <f>F9-G9</f>
        <v>50</v>
      </c>
      <c r="I9" s="22">
        <v>357</v>
      </c>
      <c r="J9" s="23">
        <v>50</v>
      </c>
      <c r="K9" s="23">
        <f t="shared" si="1"/>
        <v>0</v>
      </c>
      <c r="L9" s="24">
        <v>4.3</v>
      </c>
      <c r="M9" s="25">
        <f>H9*24*3*L9</f>
        <v>15480</v>
      </c>
    </row>
    <row r="10" spans="1:13" ht="18" x14ac:dyDescent="0.2">
      <c r="A10" s="82"/>
      <c r="B10" s="85"/>
      <c r="C10" s="71" t="s">
        <v>1</v>
      </c>
      <c r="D10" s="53">
        <f t="shared" si="4"/>
        <v>500</v>
      </c>
      <c r="E10" s="54">
        <v>100</v>
      </c>
      <c r="F10" s="54">
        <v>400</v>
      </c>
      <c r="G10" s="54">
        <v>250</v>
      </c>
      <c r="H10" s="55">
        <f t="shared" ref="H10:H16" si="5">F10-G10</f>
        <v>150</v>
      </c>
      <c r="I10" s="30">
        <v>539</v>
      </c>
      <c r="J10" s="31">
        <v>150</v>
      </c>
      <c r="K10" s="31">
        <f t="shared" si="1"/>
        <v>0</v>
      </c>
      <c r="L10" s="32">
        <v>2.17</v>
      </c>
      <c r="M10" s="33">
        <f>H10*24*2*L10</f>
        <v>15624</v>
      </c>
    </row>
    <row r="11" spans="1:13" ht="18" x14ac:dyDescent="0.2">
      <c r="A11" s="82"/>
      <c r="B11" s="85"/>
      <c r="C11" s="71" t="s">
        <v>2</v>
      </c>
      <c r="D11" s="53">
        <f t="shared" si="4"/>
        <v>400</v>
      </c>
      <c r="E11" s="54">
        <v>100</v>
      </c>
      <c r="F11" s="54">
        <v>300</v>
      </c>
      <c r="G11" s="54">
        <v>250</v>
      </c>
      <c r="H11" s="55">
        <f t="shared" si="5"/>
        <v>50</v>
      </c>
      <c r="I11" s="77">
        <v>312</v>
      </c>
      <c r="J11" s="76">
        <v>50</v>
      </c>
      <c r="K11" s="31">
        <f t="shared" si="1"/>
        <v>0</v>
      </c>
      <c r="L11" s="32">
        <v>4.1399999999999997</v>
      </c>
      <c r="M11" s="33">
        <f>H11*24*9*L11</f>
        <v>44712</v>
      </c>
    </row>
    <row r="12" spans="1:13" ht="18" x14ac:dyDescent="0.2">
      <c r="A12" s="82"/>
      <c r="B12" s="85"/>
      <c r="C12" s="71" t="s">
        <v>3</v>
      </c>
      <c r="D12" s="53">
        <f t="shared" si="4"/>
        <v>450</v>
      </c>
      <c r="E12" s="54">
        <v>100</v>
      </c>
      <c r="F12" s="54">
        <v>350</v>
      </c>
      <c r="G12" s="54">
        <v>250</v>
      </c>
      <c r="H12" s="55">
        <f t="shared" si="5"/>
        <v>100</v>
      </c>
      <c r="I12" s="77">
        <v>442</v>
      </c>
      <c r="J12" s="76">
        <v>100</v>
      </c>
      <c r="K12" s="31">
        <f t="shared" si="1"/>
        <v>0</v>
      </c>
      <c r="L12" s="32">
        <v>2.69</v>
      </c>
      <c r="M12" s="33">
        <f>H12*24*5*L12</f>
        <v>32280</v>
      </c>
    </row>
    <row r="13" spans="1:13" ht="18" x14ac:dyDescent="0.2">
      <c r="A13" s="82"/>
      <c r="B13" s="85"/>
      <c r="C13" s="71" t="s">
        <v>4</v>
      </c>
      <c r="D13" s="53">
        <f t="shared" si="4"/>
        <v>400</v>
      </c>
      <c r="E13" s="54">
        <v>100</v>
      </c>
      <c r="F13" s="54">
        <v>300</v>
      </c>
      <c r="G13" s="54">
        <v>250</v>
      </c>
      <c r="H13" s="55">
        <f t="shared" si="5"/>
        <v>50</v>
      </c>
      <c r="I13" s="77">
        <v>313</v>
      </c>
      <c r="J13" s="76">
        <v>50</v>
      </c>
      <c r="K13" s="31">
        <f t="shared" si="1"/>
        <v>0</v>
      </c>
      <c r="L13" s="32">
        <v>4.1399999999999997</v>
      </c>
      <c r="M13" s="33">
        <f>H13*24*5*L13</f>
        <v>24839.999999999996</v>
      </c>
    </row>
    <row r="14" spans="1:13" ht="18" x14ac:dyDescent="0.2">
      <c r="A14" s="82"/>
      <c r="B14" s="85"/>
      <c r="C14" s="71" t="s">
        <v>5</v>
      </c>
      <c r="D14" s="53">
        <f t="shared" si="4"/>
        <v>600</v>
      </c>
      <c r="E14" s="54">
        <v>100</v>
      </c>
      <c r="F14" s="54">
        <v>500</v>
      </c>
      <c r="G14" s="54">
        <v>250</v>
      </c>
      <c r="H14" s="55">
        <f t="shared" si="5"/>
        <v>250</v>
      </c>
      <c r="I14" s="77">
        <v>666</v>
      </c>
      <c r="J14" s="76">
        <v>250</v>
      </c>
      <c r="K14" s="31">
        <f t="shared" si="1"/>
        <v>0</v>
      </c>
      <c r="L14" s="32">
        <v>1.44</v>
      </c>
      <c r="M14" s="33">
        <f>H14*24*2*L14</f>
        <v>17280</v>
      </c>
    </row>
    <row r="15" spans="1:13" ht="18" x14ac:dyDescent="0.2">
      <c r="A15" s="82"/>
      <c r="B15" s="85"/>
      <c r="C15" s="71" t="s">
        <v>6</v>
      </c>
      <c r="D15" s="53">
        <f t="shared" si="4"/>
        <v>550</v>
      </c>
      <c r="E15" s="54">
        <v>100</v>
      </c>
      <c r="F15" s="54">
        <v>450</v>
      </c>
      <c r="G15" s="54">
        <v>250</v>
      </c>
      <c r="H15" s="55">
        <f t="shared" si="5"/>
        <v>200</v>
      </c>
      <c r="I15" s="77">
        <v>626</v>
      </c>
      <c r="J15" s="76">
        <v>200</v>
      </c>
      <c r="K15" s="31">
        <f t="shared" si="1"/>
        <v>0</v>
      </c>
      <c r="L15" s="32">
        <v>2.1</v>
      </c>
      <c r="M15" s="33">
        <f>H15*24*2*L15</f>
        <v>20160</v>
      </c>
    </row>
    <row r="16" spans="1:13" ht="18.75" thickBot="1" x14ac:dyDescent="0.25">
      <c r="A16" s="82"/>
      <c r="B16" s="86"/>
      <c r="C16" s="72" t="s">
        <v>7</v>
      </c>
      <c r="D16" s="56">
        <f t="shared" si="4"/>
        <v>350</v>
      </c>
      <c r="E16" s="57">
        <v>100</v>
      </c>
      <c r="F16" s="57">
        <v>250</v>
      </c>
      <c r="G16" s="57">
        <v>250</v>
      </c>
      <c r="H16" s="58">
        <f t="shared" si="5"/>
        <v>0</v>
      </c>
      <c r="I16" s="59">
        <v>0</v>
      </c>
      <c r="J16" s="60">
        <v>0</v>
      </c>
      <c r="K16" s="39">
        <f t="shared" si="1"/>
        <v>0</v>
      </c>
      <c r="L16" s="40">
        <v>0</v>
      </c>
      <c r="M16" s="41">
        <f>H16*24*2*L16</f>
        <v>0</v>
      </c>
    </row>
    <row r="17" spans="1:13" ht="18.75" thickBot="1" x14ac:dyDescent="0.25">
      <c r="A17" s="83"/>
      <c r="B17" s="61" t="s">
        <v>82</v>
      </c>
      <c r="C17" s="69" t="s">
        <v>87</v>
      </c>
      <c r="D17" s="62">
        <f t="shared" si="4"/>
        <v>100</v>
      </c>
      <c r="E17" s="63">
        <v>100</v>
      </c>
      <c r="F17" s="63">
        <v>0</v>
      </c>
      <c r="G17" s="63">
        <v>0</v>
      </c>
      <c r="H17" s="64">
        <f>F17-G17</f>
        <v>0</v>
      </c>
      <c r="I17" s="73">
        <v>0</v>
      </c>
      <c r="J17" s="74">
        <v>0</v>
      </c>
      <c r="K17" s="66">
        <f t="shared" si="1"/>
        <v>0</v>
      </c>
      <c r="L17" s="75">
        <v>0</v>
      </c>
      <c r="M17" s="67">
        <f t="shared" si="3"/>
        <v>0</v>
      </c>
    </row>
    <row r="18" spans="1:13" ht="15" thickBot="1" x14ac:dyDescent="0.25">
      <c r="M18" s="65">
        <f>SUM(M4:M17)</f>
        <v>201960</v>
      </c>
    </row>
  </sheetData>
  <mergeCells count="7">
    <mergeCell ref="A9:A17"/>
    <mergeCell ref="B9:B16"/>
    <mergeCell ref="A1:H1"/>
    <mergeCell ref="A2:H2"/>
    <mergeCell ref="A3:B3"/>
    <mergeCell ref="A4:A8"/>
    <mergeCell ref="B4:B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Monica Tuceac</cp:lastModifiedBy>
  <dcterms:created xsi:type="dcterms:W3CDTF">2022-05-18T05:50:16Z</dcterms:created>
  <dcterms:modified xsi:type="dcterms:W3CDTF">2022-05-18T06:19:42Z</dcterms:modified>
</cp:coreProperties>
</file>