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190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7" i="2" l="1"/>
  <c r="M6" i="2"/>
  <c r="M4" i="2"/>
  <c r="H8" i="2"/>
  <c r="D8" i="2"/>
  <c r="H7" i="2"/>
  <c r="D7" i="2"/>
  <c r="H6" i="2"/>
  <c r="D6" i="2"/>
  <c r="H5" i="2"/>
  <c r="D5" i="2"/>
  <c r="H4" i="2"/>
  <c r="D4" i="2"/>
  <c r="M8" i="2" l="1"/>
  <c r="M5" i="2"/>
  <c r="M9" i="2" l="1"/>
  <c r="G26" i="1"/>
  <c r="C26" i="1"/>
  <c r="G14" i="1"/>
  <c r="C14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<sst xmlns="http://schemas.openxmlformats.org/spreadsheetml/2006/main" count="128" uniqueCount="64">
  <si>
    <t>01-04.11.2022</t>
  </si>
  <si>
    <t>05-30.11.2022</t>
  </si>
  <si>
    <t>CROSS BORDER CAPACITY ALLOCATION AUCTION RESULTS for the period of:
01-04.11.2022</t>
  </si>
  <si>
    <t>CROSS BORDER CAPACITY ALLOCATION AUCTION RESULTS for the period of:
05-30.11.2022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</si>
  <si>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</si>
  <si>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</si>
  <si>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</si>
  <si>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</si>
  <si>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</si>
  <si>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</si>
  <si>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</si>
  <si>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</si>
  <si>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</si>
  <si>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250</t>
  </si>
  <si>
    <t>11XDANSKECOM---P</t>
  </si>
  <si>
    <t>DANSKE COMMODITIES A/S</t>
  </si>
  <si>
    <t>30XRODISTRIB---W</t>
  </si>
  <si>
    <t>ENERGY DISTRIBUTION SERVICES</t>
  </si>
  <si>
    <t>11XEDFTRADING--G</t>
  </si>
  <si>
    <t>EDF Trading Limited</t>
  </si>
  <si>
    <t>11XIGET--------D</t>
  </si>
  <si>
    <t>GEN-I d.o.o</t>
  </si>
  <si>
    <t>11XSTATKRAFT001N</t>
  </si>
  <si>
    <t>STATKRAFT MARKETS GMBH</t>
  </si>
  <si>
    <t>15X-MVM--------B</t>
  </si>
  <si>
    <t>MVM PARTNER ENERGIAKERESKEDELMI ZARTKORUEN MUKODO RESZVENYTARSASAG</t>
  </si>
  <si>
    <t>34X-0000000076-S</t>
  </si>
  <si>
    <t>ReNRGY Trading group SR d.o.o. Beograd</t>
  </si>
  <si>
    <t>Total Allocated Capacity</t>
  </si>
  <si>
    <t>EXPORT (RO-RS)</t>
  </si>
  <si>
    <t>ATC = 150</t>
  </si>
  <si>
    <t>ATC = 200</t>
  </si>
  <si>
    <t>28X-INTERENERGO8</t>
  </si>
  <si>
    <t>INTERENERGO energetski inzeniring d.o.o.</t>
  </si>
  <si>
    <t>11XFREEPOINT---N</t>
  </si>
  <si>
    <t>FREEPOINT COMMODITIES EUROPE LLP</t>
  </si>
  <si>
    <t>30XRORESTART---4</t>
  </si>
  <si>
    <t>Restart Energy One S.A.</t>
  </si>
  <si>
    <t>30XROTINMAREN--M</t>
  </si>
  <si>
    <t>Tinmar Energy S.A.</t>
  </si>
  <si>
    <t>32X0011001016581</t>
  </si>
  <si>
    <t>Nomad Energy Company EOOD</t>
  </si>
  <si>
    <t>NOTE: The deadline for transferring capacities for the month of NOIEMBRIE is 25 OCTOMBRIE 2022, 12:00(RO). _x000D_
The transfers are to be operated by the participants in the DAMAS platform and the corresponding annex for the transfer is to be sent  by email to: contracte.alocare@transelectrica.ro</t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</si>
  <si>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</si>
  <si>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</si>
  <si>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</si>
  <si>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</si>
  <si>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</si>
  <si>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</si>
  <si>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</si>
  <si>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</si>
  <si>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</si>
  <si>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</si>
  <si>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</si>
  <si>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</si>
  <si>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</si>
  <si>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</si>
  <si>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</si>
  <si>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Ukraine -&gt; Romania (UA-RO)</t>
  </si>
  <si>
    <t>EXPORT</t>
  </si>
  <si>
    <t>Romania -&gt; Serbia (RO-RS)</t>
  </si>
  <si>
    <t>Romania -&gt; Ukraine  (RO-UA)</t>
  </si>
  <si>
    <t>November 2022</t>
  </si>
  <si>
    <t>01-30.11.2022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</si>
</sst>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8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1" fillId="9" borderId="22" applyNumberFormat="0" applyAlignment="0" applyProtection="0"/>
    <xf numFmtId="0" fontId="12" fillId="0" borderId="0" applyNumberFormat="0" applyFill="0" applyBorder="0" applyAlignment="0" applyProtection="0"/>
    <xf numFmtId="0" fontId="13" fillId="0" borderId="23" applyNumberFormat="0" applyFill="0" applyAlignment="0" applyProtection="0"/>
    <xf numFmtId="0" fontId="14" fillId="0" borderId="24" applyNumberFormat="0" applyFill="0" applyAlignment="0" applyProtection="0"/>
    <xf numFmtId="0" fontId="15" fillId="0" borderId="25" applyNumberFormat="0" applyFill="0" applyAlignment="0" applyProtection="0"/>
    <xf numFmtId="0" fontId="15" fillId="0" borderId="0" applyNumberFormat="0" applyFill="0" applyBorder="0" applyAlignment="0" applyProtection="0"/>
    <xf numFmtId="0" fontId="16" fillId="18" borderId="26" applyNumberFormat="0" applyAlignment="0" applyProtection="0"/>
    <xf numFmtId="0" fontId="17" fillId="0" borderId="0" applyNumberFormat="0" applyFill="0" applyBorder="0" applyAlignment="0" applyProtection="0"/>
    <xf numFmtId="0" fontId="18" fillId="0" borderId="27" applyNumberFormat="0" applyFill="0" applyAlignment="0" applyProtection="0"/>
    <xf numFmtId="0" fontId="19" fillId="19" borderId="28" applyNumberFormat="0" applyFont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3" borderId="0" applyNumberFormat="0" applyBorder="0" applyAlignment="0" applyProtection="0"/>
    <xf numFmtId="0" fontId="20" fillId="6" borderId="0" applyNumberFormat="0" applyBorder="0" applyAlignment="0" applyProtection="0"/>
    <xf numFmtId="0" fontId="21" fillId="24" borderId="29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3" fillId="0" borderId="0"/>
    <xf numFmtId="0" fontId="2" fillId="0" borderId="0"/>
    <xf numFmtId="0" fontId="24" fillId="0" borderId="0"/>
    <xf numFmtId="0" fontId="25" fillId="0" borderId="30" applyNumberFormat="0" applyFill="0" applyAlignment="0" applyProtection="0"/>
    <xf numFmtId="0" fontId="26" fillId="5" borderId="0" applyNumberFormat="0" applyBorder="0" applyAlignment="0" applyProtection="0"/>
    <xf numFmtId="0" fontId="27" fillId="25" borderId="0" applyNumberFormat="0" applyBorder="0" applyAlignment="0" applyProtection="0"/>
    <xf numFmtId="0" fontId="28" fillId="24" borderId="22" applyNumberFormat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1" fontId="7" fillId="0" borderId="16" xfId="0" applyNumberFormat="1" applyFont="1" applyFill="1" applyBorder="1" applyAlignment="1">
      <alignment horizontal="center" vertical="center" wrapText="1"/>
    </xf>
    <xf numFmtId="4" fontId="8" fillId="0" borderId="17" xfId="0" applyNumberFormat="1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" fontId="8" fillId="0" borderId="21" xfId="0" applyNumberFormat="1" applyFont="1" applyFill="1" applyBorder="1" applyAlignment="1">
      <alignment horizont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17" fontId="29" fillId="0" borderId="0" xfId="51" quotePrefix="1" applyNumberFormat="1" applyFont="1" applyBorder="1" applyAlignment="1">
      <alignment horizontal="center" vertical="center"/>
    </xf>
    <xf numFmtId="0" fontId="30" fillId="0" borderId="0" xfId="51" applyFont="1" applyBorder="1" applyAlignment="1">
      <alignment horizontal="center" vertical="center"/>
    </xf>
    <xf numFmtId="0" fontId="31" fillId="0" borderId="31" xfId="51" applyFont="1" applyBorder="1" applyAlignment="1">
      <alignment horizontal="center" vertical="center"/>
    </xf>
    <xf numFmtId="0" fontId="31" fillId="0" borderId="0" xfId="51" applyFont="1" applyBorder="1" applyAlignment="1">
      <alignment horizontal="center" vertical="center"/>
    </xf>
    <xf numFmtId="0" fontId="4" fillId="26" borderId="32" xfId="51" applyFont="1" applyFill="1" applyBorder="1" applyAlignment="1">
      <alignment horizontal="center" vertical="center" wrapText="1"/>
    </xf>
    <xf numFmtId="0" fontId="4" fillId="26" borderId="33" xfId="51" applyFont="1" applyFill="1" applyBorder="1" applyAlignment="1">
      <alignment horizontal="center" vertical="center" wrapText="1"/>
    </xf>
    <xf numFmtId="0" fontId="32" fillId="26" borderId="34" xfId="51" applyFont="1" applyFill="1" applyBorder="1" applyAlignment="1">
      <alignment horizontal="center" vertical="center" wrapText="1"/>
    </xf>
    <xf numFmtId="0" fontId="32" fillId="26" borderId="10" xfId="51" applyFont="1" applyFill="1" applyBorder="1" applyAlignment="1">
      <alignment horizontal="center" vertical="center" wrapText="1"/>
    </xf>
    <xf numFmtId="0" fontId="32" fillId="26" borderId="11" xfId="51" applyFont="1" applyFill="1" applyBorder="1" applyAlignment="1">
      <alignment horizontal="center" vertical="center" wrapText="1"/>
    </xf>
    <xf numFmtId="0" fontId="32" fillId="26" borderId="12" xfId="51" applyFont="1" applyFill="1" applyBorder="1" applyAlignment="1">
      <alignment horizontal="center" vertical="center" wrapText="1"/>
    </xf>
    <xf numFmtId="0" fontId="4" fillId="27" borderId="35" xfId="45" applyFont="1" applyFill="1" applyBorder="1" applyAlignment="1">
      <alignment horizontal="center" vertical="center" wrapText="1"/>
    </xf>
    <xf numFmtId="0" fontId="4" fillId="28" borderId="11" xfId="45" applyFont="1" applyFill="1" applyBorder="1" applyAlignment="1">
      <alignment horizontal="center" vertical="center" wrapText="1"/>
    </xf>
    <xf numFmtId="0" fontId="4" fillId="29" borderId="11" xfId="45" applyFont="1" applyFill="1" applyBorder="1" applyAlignment="1">
      <alignment horizontal="center" vertical="center" wrapText="1"/>
    </xf>
    <xf numFmtId="0" fontId="4" fillId="30" borderId="11" xfId="56" applyFont="1" applyFill="1" applyBorder="1" applyAlignment="1">
      <alignment horizontal="center" vertical="center" wrapText="1"/>
    </xf>
    <xf numFmtId="0" fontId="4" fillId="30" borderId="12" xfId="56" applyFont="1" applyFill="1" applyBorder="1" applyAlignment="1">
      <alignment horizontal="center" vertical="center" wrapText="1"/>
    </xf>
    <xf numFmtId="0" fontId="33" fillId="2" borderId="36" xfId="51" applyFont="1" applyFill="1" applyBorder="1" applyAlignment="1">
      <alignment horizontal="center" vertical="center" textRotation="90" wrapText="1"/>
    </xf>
    <xf numFmtId="0" fontId="19" fillId="0" borderId="40" xfId="51" applyNumberFormat="1" applyFont="1" applyFill="1" applyBorder="1" applyAlignment="1">
      <alignment horizontal="center" vertical="center" wrapText="1"/>
    </xf>
    <xf numFmtId="0" fontId="19" fillId="0" borderId="38" xfId="51" applyNumberFormat="1" applyFont="1" applyFill="1" applyBorder="1" applyAlignment="1">
      <alignment horizontal="center" vertical="center" wrapText="1"/>
    </xf>
    <xf numFmtId="43" fontId="34" fillId="0" borderId="39" xfId="57" applyFont="1" applyFill="1" applyBorder="1" applyAlignment="1">
      <alignment horizontal="center" vertical="center"/>
    </xf>
    <xf numFmtId="0" fontId="19" fillId="0" borderId="43" xfId="51" applyNumberFormat="1" applyFont="1" applyFill="1" applyBorder="1" applyAlignment="1">
      <alignment horizontal="center" vertical="center" wrapText="1"/>
    </xf>
    <xf numFmtId="43" fontId="34" fillId="0" borderId="44" xfId="57" applyFont="1" applyFill="1" applyBorder="1" applyAlignment="1">
      <alignment horizontal="center" vertical="center"/>
    </xf>
    <xf numFmtId="0" fontId="33" fillId="2" borderId="45" xfId="51" applyFont="1" applyFill="1" applyBorder="1" applyAlignment="1">
      <alignment horizontal="center" vertical="center" textRotation="90" wrapText="1"/>
    </xf>
    <xf numFmtId="0" fontId="33" fillId="31" borderId="34" xfId="51" applyFont="1" applyFill="1" applyBorder="1" applyAlignment="1">
      <alignment horizontal="center" vertical="center" wrapText="1"/>
    </xf>
    <xf numFmtId="0" fontId="19" fillId="31" borderId="32" xfId="51" applyFont="1" applyFill="1" applyBorder="1" applyAlignment="1">
      <alignment horizontal="center" vertical="center" wrapText="1"/>
    </xf>
    <xf numFmtId="0" fontId="19" fillId="31" borderId="46" xfId="51" applyNumberFormat="1" applyFont="1" applyFill="1" applyBorder="1" applyAlignment="1">
      <alignment horizontal="center" vertical="center" wrapText="1"/>
    </xf>
    <xf numFmtId="0" fontId="32" fillId="32" borderId="33" xfId="51" applyFont="1" applyFill="1" applyBorder="1" applyAlignment="1">
      <alignment horizontal="center" vertical="center" wrapText="1"/>
    </xf>
    <xf numFmtId="0" fontId="19" fillId="0" borderId="32" xfId="51" applyNumberFormat="1" applyFont="1" applyFill="1" applyBorder="1" applyAlignment="1">
      <alignment horizontal="center" vertical="center" wrapText="1"/>
    </xf>
    <xf numFmtId="0" fontId="19" fillId="0" borderId="46" xfId="51" applyNumberFormat="1" applyFont="1" applyFill="1" applyBorder="1" applyAlignment="1">
      <alignment horizontal="center" vertical="center" wrapText="1"/>
    </xf>
    <xf numFmtId="43" fontId="34" fillId="0" borderId="33" xfId="57" applyFont="1" applyFill="1" applyBorder="1" applyAlignment="1">
      <alignment horizontal="center" vertical="center"/>
    </xf>
    <xf numFmtId="0" fontId="33" fillId="33" borderId="36" xfId="51" applyFont="1" applyFill="1" applyBorder="1" applyAlignment="1">
      <alignment horizontal="center" vertical="center" textRotation="90" wrapText="1"/>
    </xf>
    <xf numFmtId="0" fontId="33" fillId="34" borderId="36" xfId="51" applyFont="1" applyFill="1" applyBorder="1" applyAlignment="1">
      <alignment horizontal="center" vertical="center" wrapText="1"/>
    </xf>
    <xf numFmtId="0" fontId="19" fillId="34" borderId="37" xfId="51" applyFont="1" applyFill="1" applyBorder="1" applyAlignment="1">
      <alignment horizontal="center" vertical="center" wrapText="1"/>
    </xf>
    <xf numFmtId="0" fontId="19" fillId="34" borderId="38" xfId="51" applyFont="1" applyFill="1" applyBorder="1" applyAlignment="1">
      <alignment horizontal="center" vertical="center" wrapText="1"/>
    </xf>
    <xf numFmtId="0" fontId="19" fillId="0" borderId="37" xfId="51" applyNumberFormat="1" applyFont="1" applyFill="1" applyBorder="1" applyAlignment="1">
      <alignment horizontal="center" vertical="center" wrapText="1"/>
    </xf>
    <xf numFmtId="0" fontId="33" fillId="33" borderId="41" xfId="51" applyFont="1" applyFill="1" applyBorder="1" applyAlignment="1">
      <alignment horizontal="center" vertical="center" textRotation="90" wrapText="1"/>
    </xf>
    <xf numFmtId="0" fontId="33" fillId="34" borderId="41" xfId="51" applyFont="1" applyFill="1" applyBorder="1" applyAlignment="1">
      <alignment horizontal="center" vertical="center" wrapText="1"/>
    </xf>
    <xf numFmtId="0" fontId="19" fillId="34" borderId="42" xfId="51" applyFont="1" applyFill="1" applyBorder="1" applyAlignment="1">
      <alignment horizontal="center" vertical="center" wrapText="1"/>
    </xf>
    <xf numFmtId="0" fontId="19" fillId="34" borderId="43" xfId="51" applyFont="1" applyFill="1" applyBorder="1" applyAlignment="1">
      <alignment horizontal="center" vertical="center" wrapText="1"/>
    </xf>
    <xf numFmtId="0" fontId="19" fillId="0" borderId="42" xfId="51" applyNumberFormat="1" applyFont="1" applyFill="1" applyBorder="1" applyAlignment="1">
      <alignment horizontal="center" vertical="center" wrapText="1"/>
    </xf>
    <xf numFmtId="0" fontId="33" fillId="33" borderId="45" xfId="51" applyFont="1" applyFill="1" applyBorder="1" applyAlignment="1">
      <alignment horizontal="center" vertical="center" textRotation="90" wrapText="1"/>
    </xf>
    <xf numFmtId="0" fontId="33" fillId="34" borderId="34" xfId="51" applyFont="1" applyFill="1" applyBorder="1" applyAlignment="1">
      <alignment horizontal="center" vertical="center" wrapText="1"/>
    </xf>
    <xf numFmtId="0" fontId="19" fillId="34" borderId="32" xfId="51" applyFont="1" applyFill="1" applyBorder="1" applyAlignment="1">
      <alignment horizontal="center" vertical="center" wrapText="1"/>
    </xf>
    <xf numFmtId="0" fontId="19" fillId="34" borderId="46" xfId="51" applyFont="1" applyFill="1" applyBorder="1" applyAlignment="1">
      <alignment horizontal="center" vertical="center" wrapText="1"/>
    </xf>
    <xf numFmtId="43" fontId="35" fillId="0" borderId="0" xfId="0" applyNumberFormat="1" applyFont="1"/>
    <xf numFmtId="0" fontId="33" fillId="31" borderId="36" xfId="51" applyFont="1" applyFill="1" applyBorder="1" applyAlignment="1">
      <alignment horizontal="center" vertical="center" wrapText="1"/>
    </xf>
    <xf numFmtId="14" fontId="33" fillId="31" borderId="47" xfId="0" applyNumberFormat="1" applyFont="1" applyFill="1" applyBorder="1" applyAlignment="1">
      <alignment horizontal="center" vertical="center" wrapText="1"/>
    </xf>
    <xf numFmtId="0" fontId="33" fillId="31" borderId="41" xfId="0" applyFont="1" applyFill="1" applyBorder="1" applyAlignment="1">
      <alignment horizontal="center" vertical="center" wrapText="1"/>
    </xf>
    <xf numFmtId="14" fontId="33" fillId="34" borderId="48" xfId="0" applyNumberFormat="1" applyFont="1" applyFill="1" applyBorder="1" applyAlignment="1">
      <alignment horizontal="center" vertical="center" wrapText="1"/>
    </xf>
    <xf numFmtId="14" fontId="33" fillId="34" borderId="49" xfId="0" applyNumberFormat="1" applyFont="1" applyFill="1" applyBorder="1" applyAlignment="1">
      <alignment horizontal="center" vertical="center" wrapText="1"/>
    </xf>
    <xf numFmtId="0" fontId="33" fillId="34" borderId="45" xfId="0" applyFont="1" applyFill="1" applyBorder="1" applyAlignment="1">
      <alignment horizontal="center" vertical="center" wrapText="1"/>
    </xf>
    <xf numFmtId="0" fontId="19" fillId="31" borderId="50" xfId="51" applyFont="1" applyFill="1" applyBorder="1" applyAlignment="1">
      <alignment horizontal="center" vertical="center" wrapText="1"/>
    </xf>
    <xf numFmtId="0" fontId="19" fillId="31" borderId="13" xfId="51" applyNumberFormat="1" applyFont="1" applyFill="1" applyBorder="1" applyAlignment="1">
      <alignment horizontal="center" vertical="center" wrapText="1"/>
    </xf>
    <xf numFmtId="0" fontId="32" fillId="32" borderId="17" xfId="51" applyFont="1" applyFill="1" applyBorder="1" applyAlignment="1">
      <alignment horizontal="center" vertical="center" wrapText="1"/>
    </xf>
    <xf numFmtId="0" fontId="32" fillId="34" borderId="39" xfId="51" applyFont="1" applyFill="1" applyBorder="1" applyAlignment="1">
      <alignment horizontal="center" vertical="center" wrapText="1"/>
    </xf>
    <xf numFmtId="0" fontId="32" fillId="34" borderId="44" xfId="51" applyFont="1" applyFill="1" applyBorder="1" applyAlignment="1">
      <alignment horizontal="center" vertical="center" wrapText="1"/>
    </xf>
    <xf numFmtId="0" fontId="32" fillId="34" borderId="33" xfId="51" applyFont="1" applyFill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1"/>
    <cellStyle name="Összesen" xfId="52"/>
    <cellStyle name="Rossz" xfId="53"/>
    <cellStyle name="Semleges" xfId="54"/>
    <cellStyle name="Számítás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pane ySplit="3" topLeftCell="A10" activePane="bottomLeft" state="frozen"/>
      <selection pane="bottomLeft" activeCell="J14" sqref="J14"/>
    </sheetView>
  </sheetViews>
  <sheetFormatPr defaultRowHeight="12.75" x14ac:dyDescent="0.2"/>
  <cols>
    <col min="1" max="120" width="20.7109375" customWidth="1"/>
  </cols>
  <sheetData>
    <row r="1" spans="1:8" x14ac:dyDescent="0.2">
      <c r="A1" s="1" t="s">
        <v>0</v>
      </c>
      <c r="B1" s="1"/>
      <c r="C1" s="1"/>
      <c r="D1" s="1"/>
      <c r="E1" s="1" t="s">
        <v>1</v>
      </c>
      <c r="F1" s="1"/>
      <c r="G1" s="1"/>
      <c r="H1" s="1"/>
    </row>
    <row r="2" spans="1:8" x14ac:dyDescent="0.2">
      <c r="A2" s="2">
        <v>4</v>
      </c>
      <c r="B2" s="2"/>
      <c r="C2" s="2"/>
      <c r="D2" s="2"/>
      <c r="E2" s="2">
        <v>26</v>
      </c>
      <c r="F2" s="2"/>
      <c r="G2" s="2"/>
      <c r="H2" s="2"/>
    </row>
    <row r="3" spans="1:8" ht="35.1" customHeight="1" x14ac:dyDescent="0.2">
      <c r="A3" s="3" t="s">
        <v>2</v>
      </c>
      <c r="B3" s="4"/>
      <c r="C3" s="4"/>
      <c r="D3" s="5"/>
      <c r="E3" s="3" t="s">
        <v>3</v>
      </c>
      <c r="F3" s="4"/>
      <c r="G3" s="4"/>
      <c r="H3" s="5"/>
    </row>
    <row r="4" spans="1:8" ht="13.5" thickBot="1" x14ac:dyDescent="0.25">
      <c r="A4" s="6" t="s">
        <v>4</v>
      </c>
      <c r="B4" s="7"/>
      <c r="C4" s="8" t="s">
        <v>5</v>
      </c>
      <c r="D4" s="9" t="s">
        <v>6</v>
      </c>
      <c r="E4" s="6" t="s">
        <v>4</v>
      </c>
      <c r="F4" s="7"/>
      <c r="G4" s="8" t="s">
        <v>5</v>
      </c>
      <c r="H4" s="9" t="s">
        <v>6</v>
      </c>
    </row>
    <row r="5" spans="1:8" ht="14.25" thickTop="1" thickBot="1" x14ac:dyDescent="0.25">
      <c r="A5" s="10" t="s">
        <v>7</v>
      </c>
      <c r="B5" s="11" t="s">
        <v>8</v>
      </c>
      <c r="C5" s="12" t="s">
        <v>9</v>
      </c>
      <c r="D5" s="13" t="s">
        <v>10</v>
      </c>
      <c r="E5" s="10" t="s">
        <v>7</v>
      </c>
      <c r="F5" s="11" t="s">
        <v>8</v>
      </c>
      <c r="G5" s="12" t="s">
        <v>9</v>
      </c>
      <c r="H5" s="13" t="s">
        <v>10</v>
      </c>
    </row>
    <row r="6" spans="1:8" x14ac:dyDescent="0.2">
      <c r="A6" s="14" t="s">
        <v>11</v>
      </c>
      <c r="B6" s="15" t="s">
        <v>12</v>
      </c>
      <c r="C6" s="16" t="s">
        <v>13</v>
      </c>
      <c r="D6" s="17"/>
      <c r="E6" s="14" t="s">
        <v>11</v>
      </c>
      <c r="F6" s="15" t="s">
        <v>12</v>
      </c>
      <c r="G6" s="16" t="s">
        <v>13</v>
      </c>
      <c r="H6" s="17"/>
    </row>
    <row r="7" spans="1:8" ht="25.5" x14ac:dyDescent="0.2">
      <c r="A7" s="18" t="s">
        <v>14</v>
      </c>
      <c r="B7" s="18" t="s">
        <v>15</v>
      </c>
      <c r="C7" s="18">
        <v>38</v>
      </c>
      <c r="D7" s="19"/>
      <c r="E7" s="18" t="s">
        <v>14</v>
      </c>
      <c r="F7" s="18" t="s">
        <v>15</v>
      </c>
      <c r="G7" s="18">
        <v>38</v>
      </c>
      <c r="H7" s="19"/>
    </row>
    <row r="8" spans="1:8" ht="38.25" x14ac:dyDescent="0.2">
      <c r="A8" s="18" t="s">
        <v>16</v>
      </c>
      <c r="B8" s="18" t="s">
        <v>17</v>
      </c>
      <c r="C8" s="18">
        <v>90</v>
      </c>
      <c r="D8" s="20"/>
      <c r="E8" s="18" t="s">
        <v>16</v>
      </c>
      <c r="F8" s="18" t="s">
        <v>17</v>
      </c>
      <c r="G8" s="18">
        <v>90</v>
      </c>
      <c r="H8" s="20"/>
    </row>
    <row r="9" spans="1:8" x14ac:dyDescent="0.2">
      <c r="A9" s="18" t="s">
        <v>18</v>
      </c>
      <c r="B9" s="18" t="s">
        <v>19</v>
      </c>
      <c r="C9" s="18">
        <v>20</v>
      </c>
      <c r="D9" s="20"/>
      <c r="E9" s="18" t="s">
        <v>18</v>
      </c>
      <c r="F9" s="18" t="s">
        <v>19</v>
      </c>
      <c r="G9" s="18">
        <v>20</v>
      </c>
      <c r="H9" s="20"/>
    </row>
    <row r="10" spans="1:8" x14ac:dyDescent="0.2">
      <c r="A10" s="18" t="s">
        <v>20</v>
      </c>
      <c r="B10" s="18" t="s">
        <v>21</v>
      </c>
      <c r="C10" s="18">
        <v>48</v>
      </c>
      <c r="D10" s="20"/>
      <c r="E10" s="18" t="s">
        <v>20</v>
      </c>
      <c r="F10" s="18" t="s">
        <v>21</v>
      </c>
      <c r="G10" s="18">
        <v>48</v>
      </c>
      <c r="H10" s="20"/>
    </row>
    <row r="11" spans="1:8" ht="25.5" x14ac:dyDescent="0.2">
      <c r="A11" s="18" t="s">
        <v>22</v>
      </c>
      <c r="B11" s="18" t="s">
        <v>23</v>
      </c>
      <c r="C11" s="18">
        <v>4</v>
      </c>
      <c r="D11" s="20"/>
      <c r="E11" s="18" t="s">
        <v>22</v>
      </c>
      <c r="F11" s="18" t="s">
        <v>23</v>
      </c>
      <c r="G11" s="18">
        <v>4</v>
      </c>
      <c r="H11" s="20"/>
    </row>
    <row r="12" spans="1:8" ht="76.5" x14ac:dyDescent="0.2">
      <c r="A12" s="18" t="s">
        <v>24</v>
      </c>
      <c r="B12" s="18" t="s">
        <v>25</v>
      </c>
      <c r="C12" s="18">
        <v>45</v>
      </c>
      <c r="D12" s="20"/>
      <c r="E12" s="18" t="s">
        <v>24</v>
      </c>
      <c r="F12" s="18" t="s">
        <v>25</v>
      </c>
      <c r="G12" s="18">
        <v>45</v>
      </c>
      <c r="H12" s="20"/>
    </row>
    <row r="13" spans="1:8" ht="25.5" x14ac:dyDescent="0.2">
      <c r="A13" s="18" t="s">
        <v>26</v>
      </c>
      <c r="B13" s="18" t="s">
        <v>27</v>
      </c>
      <c r="C13" s="18">
        <v>5</v>
      </c>
      <c r="D13" s="20"/>
      <c r="E13" s="18" t="s">
        <v>26</v>
      </c>
      <c r="F13" s="18" t="s">
        <v>27</v>
      </c>
      <c r="G13" s="18">
        <v>5</v>
      </c>
      <c r="H13" s="20"/>
    </row>
    <row r="14" spans="1:8" ht="13.5" thickBot="1" x14ac:dyDescent="0.25">
      <c r="A14" s="21" t="s">
        <v>28</v>
      </c>
      <c r="B14" s="22"/>
      <c r="C14" s="23">
        <f>SUM(C7:C13)</f>
        <v>250</v>
      </c>
      <c r="D14" s="24">
        <v>0.08</v>
      </c>
      <c r="E14" s="21" t="s">
        <v>28</v>
      </c>
      <c r="F14" s="22"/>
      <c r="G14" s="23">
        <f>SUM(G7:G13)</f>
        <v>250</v>
      </c>
      <c r="H14" s="24">
        <v>0.08</v>
      </c>
    </row>
    <row r="15" spans="1:8" x14ac:dyDescent="0.2">
      <c r="A15" s="14" t="s">
        <v>11</v>
      </c>
      <c r="B15" s="15" t="s">
        <v>29</v>
      </c>
      <c r="C15" s="25" t="s">
        <v>30</v>
      </c>
      <c r="D15" s="26"/>
      <c r="E15" s="14" t="s">
        <v>11</v>
      </c>
      <c r="F15" s="15" t="s">
        <v>29</v>
      </c>
      <c r="G15" s="25" t="s">
        <v>31</v>
      </c>
      <c r="H15" s="26"/>
    </row>
    <row r="16" spans="1:8" ht="25.5" x14ac:dyDescent="0.2">
      <c r="A16" s="18" t="s">
        <v>14</v>
      </c>
      <c r="B16" s="18" t="s">
        <v>15</v>
      </c>
      <c r="C16" s="18">
        <v>19</v>
      </c>
      <c r="D16" s="27"/>
      <c r="E16" s="18" t="s">
        <v>14</v>
      </c>
      <c r="F16" s="18" t="s">
        <v>15</v>
      </c>
      <c r="G16" s="18">
        <v>38</v>
      </c>
      <c r="H16" s="27"/>
    </row>
    <row r="17" spans="1:8" x14ac:dyDescent="0.2">
      <c r="A17" s="18" t="s">
        <v>20</v>
      </c>
      <c r="B17" s="18" t="s">
        <v>21</v>
      </c>
      <c r="C17" s="18">
        <v>5</v>
      </c>
      <c r="D17" s="28"/>
      <c r="E17" s="18" t="s">
        <v>20</v>
      </c>
      <c r="F17" s="18" t="s">
        <v>21</v>
      </c>
      <c r="G17" s="18">
        <v>10</v>
      </c>
      <c r="H17" s="28"/>
    </row>
    <row r="18" spans="1:8" ht="25.5" x14ac:dyDescent="0.2">
      <c r="A18" s="18" t="s">
        <v>22</v>
      </c>
      <c r="B18" s="18" t="s">
        <v>23</v>
      </c>
      <c r="C18" s="18">
        <v>14</v>
      </c>
      <c r="D18" s="28"/>
      <c r="E18" s="18" t="s">
        <v>22</v>
      </c>
      <c r="F18" s="18" t="s">
        <v>23</v>
      </c>
      <c r="G18" s="18">
        <v>14</v>
      </c>
      <c r="H18" s="28"/>
    </row>
    <row r="19" spans="1:8" ht="76.5" x14ac:dyDescent="0.2">
      <c r="A19" s="18" t="s">
        <v>24</v>
      </c>
      <c r="B19" s="18" t="s">
        <v>25</v>
      </c>
      <c r="C19" s="18">
        <v>35</v>
      </c>
      <c r="D19" s="28"/>
      <c r="E19" s="18" t="s">
        <v>24</v>
      </c>
      <c r="F19" s="18" t="s">
        <v>25</v>
      </c>
      <c r="G19" s="18">
        <v>35</v>
      </c>
      <c r="H19" s="28"/>
    </row>
    <row r="20" spans="1:8" ht="38.25" x14ac:dyDescent="0.2">
      <c r="A20" s="18" t="s">
        <v>32</v>
      </c>
      <c r="B20" s="18" t="s">
        <v>33</v>
      </c>
      <c r="C20" s="18">
        <v>2</v>
      </c>
      <c r="D20" s="28"/>
      <c r="E20" s="18" t="s">
        <v>32</v>
      </c>
      <c r="F20" s="18" t="s">
        <v>33</v>
      </c>
      <c r="G20" s="18">
        <v>25</v>
      </c>
      <c r="H20" s="28"/>
    </row>
    <row r="21" spans="1:8" ht="38.25" x14ac:dyDescent="0.2">
      <c r="A21" s="18" t="s">
        <v>34</v>
      </c>
      <c r="B21" s="18" t="s">
        <v>35</v>
      </c>
      <c r="C21" s="18">
        <v>5</v>
      </c>
      <c r="D21" s="28"/>
      <c r="E21" s="18" t="s">
        <v>34</v>
      </c>
      <c r="F21" s="18" t="s">
        <v>35</v>
      </c>
      <c r="G21" s="18">
        <v>5</v>
      </c>
      <c r="H21" s="28"/>
    </row>
    <row r="22" spans="1:8" ht="25.5" x14ac:dyDescent="0.2">
      <c r="A22" s="18" t="s">
        <v>36</v>
      </c>
      <c r="B22" s="18" t="s">
        <v>37</v>
      </c>
      <c r="C22" s="18">
        <v>20</v>
      </c>
      <c r="D22" s="28"/>
      <c r="E22" s="18" t="s">
        <v>36</v>
      </c>
      <c r="F22" s="18" t="s">
        <v>37</v>
      </c>
      <c r="G22" s="18">
        <v>20</v>
      </c>
      <c r="H22" s="28"/>
    </row>
    <row r="23" spans="1:8" x14ac:dyDescent="0.2">
      <c r="A23" s="18" t="s">
        <v>38</v>
      </c>
      <c r="B23" s="18" t="s">
        <v>39</v>
      </c>
      <c r="C23" s="18">
        <v>20</v>
      </c>
      <c r="D23" s="28"/>
      <c r="E23" s="18" t="s">
        <v>38</v>
      </c>
      <c r="F23" s="18" t="s">
        <v>39</v>
      </c>
      <c r="G23" s="18">
        <v>20</v>
      </c>
      <c r="H23" s="28"/>
    </row>
    <row r="24" spans="1:8" ht="25.5" x14ac:dyDescent="0.2">
      <c r="A24" s="18" t="s">
        <v>26</v>
      </c>
      <c r="B24" s="18" t="s">
        <v>27</v>
      </c>
      <c r="C24" s="18">
        <v>5</v>
      </c>
      <c r="D24" s="28"/>
      <c r="E24" s="18" t="s">
        <v>26</v>
      </c>
      <c r="F24" s="18" t="s">
        <v>27</v>
      </c>
      <c r="G24" s="18">
        <v>8</v>
      </c>
      <c r="H24" s="28"/>
    </row>
    <row r="25" spans="1:8" ht="25.5" x14ac:dyDescent="0.2">
      <c r="A25" s="18" t="s">
        <v>40</v>
      </c>
      <c r="B25" s="18" t="s">
        <v>41</v>
      </c>
      <c r="C25" s="18">
        <v>25</v>
      </c>
      <c r="D25" s="28"/>
      <c r="E25" s="18" t="s">
        <v>40</v>
      </c>
      <c r="F25" s="18" t="s">
        <v>41</v>
      </c>
      <c r="G25" s="18">
        <v>25</v>
      </c>
      <c r="H25" s="28"/>
    </row>
    <row r="26" spans="1:8" ht="13.5" thickBot="1" x14ac:dyDescent="0.25">
      <c r="A26" s="29" t="s">
        <v>28</v>
      </c>
      <c r="B26" s="30"/>
      <c r="C26" s="23">
        <f>SUM(C16:C25)</f>
        <v>150</v>
      </c>
      <c r="D26" s="31">
        <v>0.56000000000000005</v>
      </c>
      <c r="E26" s="29" t="s">
        <v>28</v>
      </c>
      <c r="F26" s="30"/>
      <c r="G26" s="23">
        <f>SUM(G16:G25)</f>
        <v>200</v>
      </c>
      <c r="H26" s="31">
        <v>0.45</v>
      </c>
    </row>
    <row r="27" spans="1:8" ht="50.1" customHeight="1" x14ac:dyDescent="0.2">
      <c r="A27" s="32" t="s">
        <v>42</v>
      </c>
      <c r="B27" s="32"/>
      <c r="C27" s="32"/>
      <c r="D27" s="32"/>
      <c r="E27" s="32"/>
      <c r="F27" s="32"/>
      <c r="G27" s="32"/>
      <c r="H27" s="32"/>
    </row>
  </sheetData>
  <mergeCells count="21">
    <mergeCell ref="A26:B26"/>
    <mergeCell ref="E26:F26"/>
    <mergeCell ref="A27:H27"/>
    <mergeCell ref="A14:B14"/>
    <mergeCell ref="E14:F14"/>
    <mergeCell ref="C15:D15"/>
    <mergeCell ref="G15:H15"/>
    <mergeCell ref="D16:D25"/>
    <mergeCell ref="H16:H25"/>
    <mergeCell ref="A4:B4"/>
    <mergeCell ref="E4:F4"/>
    <mergeCell ref="C6:D6"/>
    <mergeCell ref="G6:H6"/>
    <mergeCell ref="D7:D13"/>
    <mergeCell ref="H7:H13"/>
    <mergeCell ref="A1:D1"/>
    <mergeCell ref="E1:H1"/>
    <mergeCell ref="A2:D2"/>
    <mergeCell ref="E2:H2"/>
    <mergeCell ref="A3:D3"/>
    <mergeCell ref="E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"/>
  <sheetViews>
    <sheetView zoomScaleNormal="100" workbookViewId="0">
      <selection activeCell="H14" sqref="H14"/>
    </sheetView>
  </sheetViews>
  <sheetFormatPr defaultRowHeight="12.75" x14ac:dyDescent="0.2"/>
  <cols>
    <col min="1" max="1" width="19.140625" bestFit="1" customWidth="1"/>
    <col min="2" max="2" width="38.5703125" customWidth="1"/>
    <col min="3" max="3" width="21.42578125" customWidth="1"/>
    <col min="4" max="4" width="7" customWidth="1"/>
    <col min="5" max="5" width="7.42578125" customWidth="1"/>
    <col min="6" max="7" width="7" customWidth="1"/>
    <col min="8" max="8" width="9.5703125" customWidth="1"/>
    <col min="9" max="12" width="11.5703125" customWidth="1"/>
    <col min="13" max="13" width="17.28515625" bestFit="1" customWidth="1"/>
  </cols>
  <sheetData>
    <row r="1" spans="1:13" ht="27.75" x14ac:dyDescent="0.2">
      <c r="A1" s="33" t="s">
        <v>62</v>
      </c>
      <c r="B1" s="34"/>
      <c r="C1" s="34"/>
      <c r="D1" s="34"/>
      <c r="E1" s="34"/>
      <c r="F1" s="34"/>
      <c r="G1" s="34"/>
      <c r="H1" s="34"/>
    </row>
    <row r="2" spans="1:13" ht="13.5" thickBot="1" x14ac:dyDescent="0.25">
      <c r="A2" s="35" t="s">
        <v>43</v>
      </c>
      <c r="B2" s="36"/>
      <c r="C2" s="36"/>
      <c r="D2" s="36"/>
      <c r="E2" s="36"/>
      <c r="F2" s="36"/>
      <c r="G2" s="36"/>
      <c r="H2" s="36"/>
    </row>
    <row r="3" spans="1:13" ht="51.75" thickBot="1" x14ac:dyDescent="0.25">
      <c r="A3" s="37" t="s">
        <v>44</v>
      </c>
      <c r="B3" s="38"/>
      <c r="C3" s="39" t="s">
        <v>45</v>
      </c>
      <c r="D3" s="40" t="s">
        <v>46</v>
      </c>
      <c r="E3" s="41" t="s">
        <v>47</v>
      </c>
      <c r="F3" s="41" t="s">
        <v>48</v>
      </c>
      <c r="G3" s="41" t="s">
        <v>49</v>
      </c>
      <c r="H3" s="42" t="s">
        <v>50</v>
      </c>
      <c r="I3" s="43" t="s">
        <v>51</v>
      </c>
      <c r="J3" s="44" t="s">
        <v>52</v>
      </c>
      <c r="K3" s="45" t="s">
        <v>53</v>
      </c>
      <c r="L3" s="46" t="s">
        <v>54</v>
      </c>
      <c r="M3" s="47" t="s">
        <v>55</v>
      </c>
    </row>
    <row r="4" spans="1:13" ht="27.75" customHeight="1" thickBot="1" x14ac:dyDescent="0.25">
      <c r="A4" s="48" t="s">
        <v>56</v>
      </c>
      <c r="B4" s="77" t="s">
        <v>57</v>
      </c>
      <c r="C4" s="78" t="s">
        <v>63</v>
      </c>
      <c r="D4" s="56">
        <f t="shared" ref="D4:D5" si="0">F4+E4</f>
        <v>600</v>
      </c>
      <c r="E4" s="57">
        <v>100</v>
      </c>
      <c r="F4" s="57">
        <v>500</v>
      </c>
      <c r="G4" s="57">
        <v>250</v>
      </c>
      <c r="H4" s="58">
        <f>F4-G4</f>
        <v>250</v>
      </c>
      <c r="I4" s="49">
        <v>446</v>
      </c>
      <c r="J4" s="50">
        <v>250</v>
      </c>
      <c r="K4" s="50">
        <v>0</v>
      </c>
      <c r="L4" s="50">
        <v>0.08</v>
      </c>
      <c r="M4" s="51">
        <f>H4*24*30*L4</f>
        <v>14400</v>
      </c>
    </row>
    <row r="5" spans="1:13" ht="26.25" customHeight="1" thickBot="1" x14ac:dyDescent="0.25">
      <c r="A5" s="54"/>
      <c r="B5" s="55" t="s">
        <v>58</v>
      </c>
      <c r="C5" s="79" t="s">
        <v>63</v>
      </c>
      <c r="D5" s="83">
        <f t="shared" si="0"/>
        <v>100</v>
      </c>
      <c r="E5" s="84">
        <v>100</v>
      </c>
      <c r="F5" s="84">
        <v>0</v>
      </c>
      <c r="G5" s="84">
        <v>0</v>
      </c>
      <c r="H5" s="85">
        <f>F5-G5</f>
        <v>0</v>
      </c>
      <c r="I5" s="59">
        <v>0</v>
      </c>
      <c r="J5" s="60">
        <v>0</v>
      </c>
      <c r="K5" s="60">
        <v>0</v>
      </c>
      <c r="L5" s="60">
        <v>0</v>
      </c>
      <c r="M5" s="61">
        <f>H5*24*30*L5</f>
        <v>0</v>
      </c>
    </row>
    <row r="6" spans="1:13" ht="18" x14ac:dyDescent="0.2">
      <c r="A6" s="62" t="s">
        <v>59</v>
      </c>
      <c r="B6" s="63" t="s">
        <v>60</v>
      </c>
      <c r="C6" s="80" t="s">
        <v>0</v>
      </c>
      <c r="D6" s="64">
        <f t="shared" ref="D6:D8" si="1">E6+F6</f>
        <v>500</v>
      </c>
      <c r="E6" s="65">
        <v>100</v>
      </c>
      <c r="F6" s="65">
        <v>400</v>
      </c>
      <c r="G6" s="65">
        <v>250</v>
      </c>
      <c r="H6" s="86">
        <f>F6-G6</f>
        <v>150</v>
      </c>
      <c r="I6" s="66">
        <v>403</v>
      </c>
      <c r="J6" s="50">
        <v>150</v>
      </c>
      <c r="K6" s="50">
        <v>0</v>
      </c>
      <c r="L6" s="50">
        <v>0.56000000000000005</v>
      </c>
      <c r="M6" s="51">
        <f>H6*24*4*L6</f>
        <v>8064.0000000000009</v>
      </c>
    </row>
    <row r="7" spans="1:13" ht="18.75" thickBot="1" x14ac:dyDescent="0.25">
      <c r="A7" s="67"/>
      <c r="B7" s="68"/>
      <c r="C7" s="81" t="s">
        <v>1</v>
      </c>
      <c r="D7" s="69">
        <f t="shared" si="1"/>
        <v>550</v>
      </c>
      <c r="E7" s="70">
        <v>100</v>
      </c>
      <c r="F7" s="70">
        <v>450</v>
      </c>
      <c r="G7" s="70">
        <v>250</v>
      </c>
      <c r="H7" s="87">
        <f t="shared" ref="H7" si="2">F7-G7</f>
        <v>200</v>
      </c>
      <c r="I7" s="71">
        <v>431</v>
      </c>
      <c r="J7" s="52">
        <v>200</v>
      </c>
      <c r="K7" s="52">
        <v>0</v>
      </c>
      <c r="L7" s="52">
        <v>0.45</v>
      </c>
      <c r="M7" s="53">
        <f>H7*24*26*L7</f>
        <v>56160</v>
      </c>
    </row>
    <row r="8" spans="1:13" ht="21.75" customHeight="1" thickBot="1" x14ac:dyDescent="0.25">
      <c r="A8" s="72"/>
      <c r="B8" s="73" t="s">
        <v>61</v>
      </c>
      <c r="C8" s="82" t="s">
        <v>63</v>
      </c>
      <c r="D8" s="74">
        <f t="shared" si="1"/>
        <v>100</v>
      </c>
      <c r="E8" s="75">
        <v>100</v>
      </c>
      <c r="F8" s="75">
        <v>0</v>
      </c>
      <c r="G8" s="75">
        <v>0</v>
      </c>
      <c r="H8" s="88">
        <f>F8-G8</f>
        <v>0</v>
      </c>
      <c r="I8" s="59">
        <v>0</v>
      </c>
      <c r="J8" s="60">
        <v>0</v>
      </c>
      <c r="K8" s="60">
        <v>0</v>
      </c>
      <c r="L8" s="60">
        <v>0</v>
      </c>
      <c r="M8" s="61">
        <f>H8*24*30*L8</f>
        <v>0</v>
      </c>
    </row>
    <row r="9" spans="1:13" ht="14.25" x14ac:dyDescent="0.2">
      <c r="M9" s="76">
        <f>SUM(M4:M8)</f>
        <v>78624</v>
      </c>
    </row>
  </sheetData>
  <mergeCells count="6">
    <mergeCell ref="A1:H1"/>
    <mergeCell ref="A2:H2"/>
    <mergeCell ref="A3:B3"/>
    <mergeCell ref="A4:A5"/>
    <mergeCell ref="A6:A8"/>
    <mergeCell ref="B6:B7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2022-10-17T12:28:48Z</dcterms:created>
  <dcterms:modified xsi:type="dcterms:W3CDTF">2022-10-17T12:35:09Z</dcterms:modified>
</cp:coreProperties>
</file>