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65" yWindow="105" windowWidth="17715" windowHeight="12555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1" i="2" l="1"/>
  <c r="M10" i="2"/>
  <c r="M9" i="2"/>
  <c r="M8" i="2"/>
  <c r="M7" i="2"/>
  <c r="M6" i="2"/>
  <c r="M5" i="2"/>
  <c r="M4" i="2"/>
  <c r="D8" i="2"/>
  <c r="D9" i="2"/>
  <c r="D10" i="2"/>
  <c r="H8" i="2"/>
  <c r="K8" i="2" s="1"/>
  <c r="H9" i="2"/>
  <c r="H10" i="2"/>
  <c r="H5" i="2"/>
  <c r="D5" i="2"/>
  <c r="K5" i="2" l="1"/>
  <c r="K10" i="2"/>
  <c r="K9" i="2"/>
  <c r="H11" i="2" l="1"/>
  <c r="D11" i="2"/>
  <c r="H7" i="2"/>
  <c r="D7" i="2"/>
  <c r="H6" i="2"/>
  <c r="D6" i="2"/>
  <c r="H4" i="2"/>
  <c r="D4" i="2"/>
  <c r="M12" i="2" l="1"/>
  <c r="K4" i="2"/>
  <c r="K6" i="2"/>
  <c r="K7" i="2"/>
  <c r="K11" i="2"/>
  <c r="S26" i="1" l="1"/>
  <c r="O26" i="1"/>
  <c r="K26" i="1"/>
  <c r="G26" i="1"/>
  <c r="C26" i="1"/>
  <c r="S15" i="1"/>
  <c r="O15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<sst xmlns="http://schemas.openxmlformats.org/spreadsheetml/2006/main" count="279" uniqueCount="66">
  <si>
    <t>01-02.07.2023</t>
  </si>
  <si>
    <t>03-09.07.2023</t>
  </si>
  <si>
    <t>10.07.2023</t>
  </si>
  <si>
    <t>11-30.07.2023</t>
  </si>
  <si>
    <t>31.07.2023</t>
  </si>
  <si>
    <t>CROSS BORDER CAPACITY ALLOCATION AUCTION RESULTS for the period of:
01-02.07.2023</t>
  </si>
  <si>
    <t>CROSS BORDER CAPACITY ALLOCATION AUCTION RESULTS for the period of:
03-09.07.2023</t>
  </si>
  <si>
    <t>CROSS BORDER CAPACITY ALLOCATION AUCTION RESULTS for the period of:
10.07.2023</t>
  </si>
  <si>
    <t>CROSS BORDER CAPACITY ALLOCATION AUCTION RESULTS for the period of:
11-30.07.2023</t>
  </si>
  <si>
    <t>CROSS BORDER CAPACITY ALLOCATION AUCTION RESULTS for the period of:
31.07.2023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</si>
  <si>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</si>
  <si>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</si>
  <si>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</si>
  <si>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</si>
  <si>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</si>
  <si>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</si>
  <si>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</si>
  <si>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</si>
  <si>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</si>
  <si>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450</t>
  </si>
  <si>
    <t>ATC = 150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</si>
  <si>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</si>
  <si>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</si>
  <si>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</si>
  <si>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</si>
  <si>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</si>
  <si>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</si>
  <si>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</si>
  <si>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</si>
  <si>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15X-MVM--------B</t>
  </si>
  <si>
    <t>MVM PARTNER ENERGIAKERESKEDELMI ZARTKORUEN MUKODO RESZVENYTARSASAG</t>
  </si>
  <si>
    <t>11XHSE-SLOVENIAG</t>
  </si>
  <si>
    <t xml:space="preserve">HOLDING SLOVENSKE ELEKTRARNE </t>
  </si>
  <si>
    <t>11XFREEPOINT---N</t>
  </si>
  <si>
    <t>FREEPOINT COMMODITIES EUROPE LLP</t>
  </si>
  <si>
    <t>30XROTINMAREN--M</t>
  </si>
  <si>
    <t>Tinmar Energy S.A.</t>
  </si>
  <si>
    <t>Total Allocated Capacity</t>
  </si>
  <si>
    <t>EXPORT (RO-RS)</t>
  </si>
  <si>
    <t>ATC = 350</t>
  </si>
  <si>
    <t>ATC = 300</t>
  </si>
  <si>
    <t>ATC = 200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</si>
  <si>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</si>
  <si>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</si>
  <si>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</si>
  <si>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</si>
  <si>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IULIE is 25 IUNIE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</si>
  <si>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</si>
  <si>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</si>
  <si>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</si>
  <si>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</si>
  <si>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</si>
  <si>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</si>
  <si>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</si>
  <si>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</si>
  <si>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</si>
  <si>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</si>
  <si>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</si>
  <si>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</si>
  <si>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</si>
  <si>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</si>
  <si>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</si>
  <si>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</si>
  <si>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</si>
  <si>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July 2023</t>
  </si>
  <si>
    <t>01-10.07.2023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</si>
</sst>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20" applyNumberFormat="0" applyAlignment="0" applyProtection="0"/>
    <xf numFmtId="0" fontId="13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24" applyNumberFormat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7" fillId="20" borderId="26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27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5" fillId="0" borderId="28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20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" fontId="8" fillId="0" borderId="18" xfId="0" applyNumberFormat="1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>
      <alignment horizont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9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1" xfId="55" applyFont="1" applyFill="1" applyBorder="1" applyAlignment="1">
      <alignment horizontal="center" vertical="center" wrapText="1"/>
    </xf>
    <xf numFmtId="0" fontId="4" fillId="27" borderId="3" xfId="55" applyFont="1" applyFill="1" applyBorder="1" applyAlignment="1">
      <alignment horizontal="center" vertical="center" wrapText="1"/>
    </xf>
    <xf numFmtId="0" fontId="32" fillId="27" borderId="30" xfId="55" applyFont="1" applyFill="1" applyBorder="1" applyAlignment="1">
      <alignment horizontal="center" vertical="center" wrapText="1"/>
    </xf>
    <xf numFmtId="0" fontId="32" fillId="27" borderId="31" xfId="55" applyFont="1" applyFill="1" applyBorder="1" applyAlignment="1">
      <alignment horizontal="center" vertical="center" wrapText="1"/>
    </xf>
    <xf numFmtId="0" fontId="32" fillId="27" borderId="32" xfId="55" applyFont="1" applyFill="1" applyBorder="1" applyAlignment="1">
      <alignment horizontal="center" vertical="center" wrapText="1"/>
    </xf>
    <xf numFmtId="0" fontId="32" fillId="27" borderId="33" xfId="55" applyFont="1" applyFill="1" applyBorder="1" applyAlignment="1">
      <alignment horizontal="center" vertical="center" wrapText="1"/>
    </xf>
    <xf numFmtId="0" fontId="4" fillId="28" borderId="34" xfId="45" applyFont="1" applyFill="1" applyBorder="1" applyAlignment="1">
      <alignment horizontal="center" vertical="center" wrapText="1"/>
    </xf>
    <xf numFmtId="0" fontId="4" fillId="29" borderId="32" xfId="45" applyFont="1" applyFill="1" applyBorder="1" applyAlignment="1">
      <alignment horizontal="center" vertical="center" wrapText="1"/>
    </xf>
    <xf numFmtId="0" fontId="4" fillId="30" borderId="32" xfId="45" applyFont="1" applyFill="1" applyBorder="1" applyAlignment="1">
      <alignment horizontal="center" vertical="center" wrapText="1"/>
    </xf>
    <xf numFmtId="0" fontId="4" fillId="31" borderId="32" xfId="56" applyFont="1" applyFill="1" applyBorder="1" applyAlignment="1">
      <alignment horizontal="center" vertical="center" wrapText="1"/>
    </xf>
    <xf numFmtId="0" fontId="4" fillId="31" borderId="33" xfId="56" applyFont="1" applyFill="1" applyBorder="1" applyAlignment="1">
      <alignment horizontal="center" vertical="center" wrapText="1"/>
    </xf>
    <xf numFmtId="0" fontId="33" fillId="2" borderId="30" xfId="55" applyFont="1" applyFill="1" applyBorder="1" applyAlignment="1">
      <alignment horizontal="center" vertical="center" textRotation="90" wrapText="1"/>
    </xf>
    <xf numFmtId="0" fontId="33" fillId="32" borderId="35" xfId="55" applyFont="1" applyFill="1" applyBorder="1" applyAlignment="1">
      <alignment horizontal="center" vertical="center" wrapText="1"/>
    </xf>
    <xf numFmtId="0" fontId="7" fillId="32" borderId="36" xfId="55" applyFont="1" applyFill="1" applyBorder="1" applyAlignment="1">
      <alignment horizontal="center" vertical="center" wrapText="1"/>
    </xf>
    <xf numFmtId="0" fontId="7" fillId="32" borderId="37" xfId="55" applyNumberFormat="1" applyFont="1" applyFill="1" applyBorder="1" applyAlignment="1">
      <alignment horizontal="center" vertical="center" wrapText="1"/>
    </xf>
    <xf numFmtId="0" fontId="7" fillId="0" borderId="37" xfId="55" applyNumberFormat="1" applyFont="1" applyFill="1" applyBorder="1" applyAlignment="1">
      <alignment horizontal="center" vertical="center" wrapText="1"/>
    </xf>
    <xf numFmtId="43" fontId="34" fillId="0" borderId="38" xfId="57" applyFont="1" applyFill="1" applyBorder="1" applyAlignment="1">
      <alignment horizontal="center" vertical="center"/>
    </xf>
    <xf numFmtId="0" fontId="33" fillId="2" borderId="39" xfId="55" applyFont="1" applyFill="1" applyBorder="1" applyAlignment="1">
      <alignment horizontal="center" vertical="center" textRotation="90" wrapText="1"/>
    </xf>
    <xf numFmtId="0" fontId="33" fillId="32" borderId="40" xfId="55" applyFont="1" applyFill="1" applyBorder="1" applyAlignment="1">
      <alignment horizontal="center" vertical="center" wrapText="1"/>
    </xf>
    <xf numFmtId="0" fontId="7" fillId="32" borderId="17" xfId="55" applyFont="1" applyFill="1" applyBorder="1" applyAlignment="1">
      <alignment horizontal="center" vertical="center" wrapText="1"/>
    </xf>
    <xf numFmtId="0" fontId="7" fillId="32" borderId="18" xfId="55" applyNumberFormat="1" applyFont="1" applyFill="1" applyBorder="1" applyAlignment="1">
      <alignment horizontal="center" vertical="center" wrapText="1"/>
    </xf>
    <xf numFmtId="0" fontId="7" fillId="0" borderId="18" xfId="55" applyNumberFormat="1" applyFont="1" applyFill="1" applyBorder="1" applyAlignment="1">
      <alignment horizontal="center" vertical="center" wrapText="1"/>
    </xf>
    <xf numFmtId="43" fontId="34" fillId="0" borderId="19" xfId="57" applyFont="1" applyFill="1" applyBorder="1" applyAlignment="1">
      <alignment horizontal="center" vertical="center"/>
    </xf>
    <xf numFmtId="0" fontId="33" fillId="34" borderId="30" xfId="55" applyFont="1" applyFill="1" applyBorder="1" applyAlignment="1">
      <alignment horizontal="center" vertical="center" textRotation="90" wrapText="1"/>
    </xf>
    <xf numFmtId="0" fontId="33" fillId="35" borderId="35" xfId="55" applyFont="1" applyFill="1" applyBorder="1" applyAlignment="1">
      <alignment horizontal="center" vertical="center" wrapText="1"/>
    </xf>
    <xf numFmtId="0" fontId="7" fillId="35" borderId="36" xfId="55" applyFont="1" applyFill="1" applyBorder="1" applyAlignment="1">
      <alignment horizontal="center" vertical="center" wrapText="1"/>
    </xf>
    <xf numFmtId="0" fontId="7" fillId="35" borderId="37" xfId="55" applyFont="1" applyFill="1" applyBorder="1" applyAlignment="1">
      <alignment horizontal="center" vertical="center" wrapText="1"/>
    </xf>
    <xf numFmtId="0" fontId="33" fillId="34" borderId="41" xfId="55" applyFont="1" applyFill="1" applyBorder="1" applyAlignment="1">
      <alignment horizontal="center" vertical="center" textRotation="90" wrapText="1"/>
    </xf>
    <xf numFmtId="0" fontId="33" fillId="35" borderId="40" xfId="55" applyFont="1" applyFill="1" applyBorder="1" applyAlignment="1">
      <alignment horizontal="center" vertical="center" wrapText="1"/>
    </xf>
    <xf numFmtId="0" fontId="7" fillId="35" borderId="17" xfId="55" applyFont="1" applyFill="1" applyBorder="1" applyAlignment="1">
      <alignment horizontal="center" vertical="center" wrapText="1"/>
    </xf>
    <xf numFmtId="0" fontId="7" fillId="35" borderId="18" xfId="55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32" borderId="42" xfId="55" applyFont="1" applyFill="1" applyBorder="1" applyAlignment="1">
      <alignment horizontal="center" vertical="center" wrapText="1"/>
    </xf>
    <xf numFmtId="0" fontId="33" fillId="34" borderId="39" xfId="55" applyFont="1" applyFill="1" applyBorder="1" applyAlignment="1">
      <alignment horizontal="center" vertical="center" textRotation="90" wrapText="1"/>
    </xf>
    <xf numFmtId="0" fontId="33" fillId="35" borderId="42" xfId="55" applyFont="1" applyFill="1" applyBorder="1" applyAlignment="1">
      <alignment horizontal="center" vertical="center" wrapText="1"/>
    </xf>
    <xf numFmtId="0" fontId="7" fillId="32" borderId="14" xfId="55" applyNumberFormat="1" applyFont="1" applyFill="1" applyBorder="1" applyAlignment="1">
      <alignment horizontal="center" vertical="center" wrapText="1"/>
    </xf>
    <xf numFmtId="0" fontId="7" fillId="0" borderId="14" xfId="55" applyNumberFormat="1" applyFont="1" applyFill="1" applyBorder="1" applyAlignment="1">
      <alignment horizontal="center" vertical="center" wrapText="1"/>
    </xf>
    <xf numFmtId="0" fontId="7" fillId="35" borderId="14" xfId="55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7" fillId="0" borderId="6" xfId="55" applyNumberFormat="1" applyFont="1" applyFill="1" applyBorder="1" applyAlignment="1">
      <alignment horizontal="center" vertical="center" wrapText="1"/>
    </xf>
    <xf numFmtId="43" fontId="34" fillId="0" borderId="7" xfId="57" applyFont="1" applyFill="1" applyBorder="1" applyAlignment="1">
      <alignment horizontal="center" vertical="center"/>
    </xf>
    <xf numFmtId="14" fontId="33" fillId="32" borderId="45" xfId="0" applyNumberFormat="1" applyFont="1" applyFill="1" applyBorder="1" applyAlignment="1">
      <alignment horizontal="center" vertical="center" wrapText="1"/>
    </xf>
    <xf numFmtId="14" fontId="33" fillId="32" borderId="46" xfId="0" applyNumberFormat="1" applyFont="1" applyFill="1" applyBorder="1" applyAlignment="1">
      <alignment horizontal="center" vertical="center" wrapText="1"/>
    </xf>
    <xf numFmtId="14" fontId="33" fillId="32" borderId="47" xfId="0" applyNumberFormat="1" applyFont="1" applyFill="1" applyBorder="1" applyAlignment="1">
      <alignment horizontal="center" vertical="center" wrapText="1"/>
    </xf>
    <xf numFmtId="14" fontId="33" fillId="35" borderId="48" xfId="0" applyNumberFormat="1" applyFont="1" applyFill="1" applyBorder="1" applyAlignment="1">
      <alignment horizontal="center" vertical="center" wrapText="1"/>
    </xf>
    <xf numFmtId="14" fontId="33" fillId="35" borderId="46" xfId="0" applyNumberFormat="1" applyFont="1" applyFill="1" applyBorder="1" applyAlignment="1">
      <alignment horizontal="center" vertical="center" wrapText="1"/>
    </xf>
    <xf numFmtId="14" fontId="33" fillId="35" borderId="47" xfId="0" applyNumberFormat="1" applyFont="1" applyFill="1" applyBorder="1" applyAlignment="1">
      <alignment horizontal="center" vertical="center" wrapText="1"/>
    </xf>
    <xf numFmtId="0" fontId="7" fillId="0" borderId="43" xfId="55" applyNumberFormat="1" applyFont="1" applyFill="1" applyBorder="1" applyAlignment="1">
      <alignment horizontal="center" vertical="center" wrapText="1"/>
    </xf>
    <xf numFmtId="0" fontId="7" fillId="0" borderId="16" xfId="55" applyNumberFormat="1" applyFont="1" applyFill="1" applyBorder="1" applyAlignment="1">
      <alignment horizontal="center" vertical="center" wrapText="1"/>
    </xf>
    <xf numFmtId="0" fontId="7" fillId="0" borderId="44" xfId="55" applyNumberFormat="1" applyFont="1" applyFill="1" applyBorder="1" applyAlignment="1">
      <alignment horizontal="center" vertical="center" wrapText="1"/>
    </xf>
    <xf numFmtId="0" fontId="32" fillId="33" borderId="38" xfId="55" applyFont="1" applyFill="1" applyBorder="1" applyAlignment="1">
      <alignment horizontal="center" vertical="center" wrapText="1"/>
    </xf>
    <xf numFmtId="0" fontId="7" fillId="32" borderId="13" xfId="55" applyFont="1" applyFill="1" applyBorder="1" applyAlignment="1">
      <alignment horizontal="center" vertical="center" wrapText="1"/>
    </xf>
    <xf numFmtId="0" fontId="32" fillId="33" borderId="15" xfId="55" applyFont="1" applyFill="1" applyBorder="1" applyAlignment="1">
      <alignment horizontal="center" vertical="center" wrapText="1"/>
    </xf>
    <xf numFmtId="0" fontId="32" fillId="33" borderId="19" xfId="55" applyFont="1" applyFill="1" applyBorder="1" applyAlignment="1">
      <alignment horizontal="center" vertical="center" wrapText="1"/>
    </xf>
    <xf numFmtId="0" fontId="7" fillId="0" borderId="8" xfId="55" applyNumberFormat="1" applyFont="1" applyFill="1" applyBorder="1" applyAlignment="1">
      <alignment horizontal="center" vertical="center" wrapText="1"/>
    </xf>
    <xf numFmtId="0" fontId="32" fillId="35" borderId="38" xfId="55" applyFont="1" applyFill="1" applyBorder="1" applyAlignment="1">
      <alignment horizontal="center" vertical="center" wrapText="1"/>
    </xf>
    <xf numFmtId="0" fontId="7" fillId="35" borderId="13" xfId="55" applyFont="1" applyFill="1" applyBorder="1" applyAlignment="1">
      <alignment horizontal="center" vertical="center" wrapText="1"/>
    </xf>
    <xf numFmtId="0" fontId="32" fillId="35" borderId="15" xfId="55" applyFont="1" applyFill="1" applyBorder="1" applyAlignment="1">
      <alignment horizontal="center" vertical="center" wrapText="1"/>
    </xf>
    <xf numFmtId="0" fontId="32" fillId="35" borderId="19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pane ySplit="3" topLeftCell="A4" activePane="bottomLeft" state="frozen"/>
      <selection pane="bottomLeft" activeCell="A16" sqref="A16:T16"/>
    </sheetView>
  </sheetViews>
  <sheetFormatPr defaultRowHeight="12.75" x14ac:dyDescent="0.2"/>
  <cols>
    <col min="1" max="120" width="20.7109375" customWidth="1"/>
  </cols>
  <sheetData>
    <row r="1" spans="1:20" x14ac:dyDescent="0.2">
      <c r="A1" s="50" t="s">
        <v>0</v>
      </c>
      <c r="B1" s="50"/>
      <c r="C1" s="50"/>
      <c r="D1" s="50"/>
      <c r="E1" s="50" t="s">
        <v>1</v>
      </c>
      <c r="F1" s="50"/>
      <c r="G1" s="50"/>
      <c r="H1" s="50"/>
      <c r="I1" s="50" t="s">
        <v>2</v>
      </c>
      <c r="J1" s="50"/>
      <c r="K1" s="50"/>
      <c r="L1" s="50"/>
      <c r="M1" s="50" t="s">
        <v>3</v>
      </c>
      <c r="N1" s="50"/>
      <c r="O1" s="50"/>
      <c r="P1" s="50"/>
      <c r="Q1" s="50" t="s">
        <v>4</v>
      </c>
      <c r="R1" s="50"/>
      <c r="S1" s="50"/>
      <c r="T1" s="50"/>
    </row>
    <row r="2" spans="1:20" ht="13.5" thickBot="1" x14ac:dyDescent="0.25">
      <c r="A2" s="51">
        <v>2</v>
      </c>
      <c r="B2" s="51"/>
      <c r="C2" s="51"/>
      <c r="D2" s="51"/>
      <c r="E2" s="51">
        <v>7</v>
      </c>
      <c r="F2" s="51"/>
      <c r="G2" s="51"/>
      <c r="H2" s="51"/>
      <c r="I2" s="51">
        <v>1</v>
      </c>
      <c r="J2" s="51"/>
      <c r="K2" s="51"/>
      <c r="L2" s="51"/>
      <c r="M2" s="51">
        <v>20</v>
      </c>
      <c r="N2" s="51"/>
      <c r="O2" s="51"/>
      <c r="P2" s="51"/>
      <c r="Q2" s="51">
        <v>1</v>
      </c>
      <c r="R2" s="51"/>
      <c r="S2" s="51"/>
      <c r="T2" s="51"/>
    </row>
    <row r="3" spans="1:20" ht="35.1" customHeight="1" thickBot="1" x14ac:dyDescent="0.25">
      <c r="A3" s="45" t="s">
        <v>5</v>
      </c>
      <c r="B3" s="38"/>
      <c r="C3" s="38"/>
      <c r="D3" s="39"/>
      <c r="E3" s="45" t="s">
        <v>6</v>
      </c>
      <c r="F3" s="38"/>
      <c r="G3" s="38"/>
      <c r="H3" s="39"/>
      <c r="I3" s="45" t="s">
        <v>7</v>
      </c>
      <c r="J3" s="38"/>
      <c r="K3" s="38"/>
      <c r="L3" s="39"/>
      <c r="M3" s="45" t="s">
        <v>8</v>
      </c>
      <c r="N3" s="38"/>
      <c r="O3" s="38"/>
      <c r="P3" s="39"/>
      <c r="Q3" s="46" t="s">
        <v>9</v>
      </c>
      <c r="R3" s="38"/>
      <c r="S3" s="38"/>
      <c r="T3" s="39"/>
    </row>
    <row r="4" spans="1:20" x14ac:dyDescent="0.2">
      <c r="A4" s="47" t="s">
        <v>10</v>
      </c>
      <c r="B4" s="48"/>
      <c r="C4" s="1" t="s">
        <v>11</v>
      </c>
      <c r="D4" s="2" t="s">
        <v>12</v>
      </c>
      <c r="E4" s="47" t="s">
        <v>10</v>
      </c>
      <c r="F4" s="48"/>
      <c r="G4" s="1" t="s">
        <v>11</v>
      </c>
      <c r="H4" s="2" t="s">
        <v>12</v>
      </c>
      <c r="I4" s="47" t="s">
        <v>10</v>
      </c>
      <c r="J4" s="48"/>
      <c r="K4" s="1" t="s">
        <v>11</v>
      </c>
      <c r="L4" s="2" t="s">
        <v>12</v>
      </c>
      <c r="M4" s="47" t="s">
        <v>10</v>
      </c>
      <c r="N4" s="48"/>
      <c r="O4" s="1" t="s">
        <v>11</v>
      </c>
      <c r="P4" s="2" t="s">
        <v>12</v>
      </c>
      <c r="Q4" s="49" t="s">
        <v>10</v>
      </c>
      <c r="R4" s="48"/>
      <c r="S4" s="1" t="s">
        <v>11</v>
      </c>
      <c r="T4" s="2" t="s">
        <v>12</v>
      </c>
    </row>
    <row r="5" spans="1:20" ht="13.5" thickBot="1" x14ac:dyDescent="0.25">
      <c r="A5" s="3" t="s">
        <v>13</v>
      </c>
      <c r="B5" s="4" t="s">
        <v>14</v>
      </c>
      <c r="C5" s="5" t="s">
        <v>15</v>
      </c>
      <c r="D5" s="6" t="s">
        <v>16</v>
      </c>
      <c r="E5" s="3" t="s">
        <v>13</v>
      </c>
      <c r="F5" s="4" t="s">
        <v>14</v>
      </c>
      <c r="G5" s="5" t="s">
        <v>15</v>
      </c>
      <c r="H5" s="6" t="s">
        <v>16</v>
      </c>
      <c r="I5" s="3" t="s">
        <v>13</v>
      </c>
      <c r="J5" s="4" t="s">
        <v>14</v>
      </c>
      <c r="K5" s="5" t="s">
        <v>15</v>
      </c>
      <c r="L5" s="6" t="s">
        <v>16</v>
      </c>
      <c r="M5" s="3" t="s">
        <v>13</v>
      </c>
      <c r="N5" s="4" t="s">
        <v>14</v>
      </c>
      <c r="O5" s="5" t="s">
        <v>15</v>
      </c>
      <c r="P5" s="6" t="s">
        <v>16</v>
      </c>
      <c r="Q5" s="7" t="s">
        <v>13</v>
      </c>
      <c r="R5" s="4" t="s">
        <v>14</v>
      </c>
      <c r="S5" s="5" t="s">
        <v>15</v>
      </c>
      <c r="T5" s="6" t="s">
        <v>16</v>
      </c>
    </row>
    <row r="6" spans="1:20" ht="13.5" thickBot="1" x14ac:dyDescent="0.25">
      <c r="A6" s="8" t="s">
        <v>17</v>
      </c>
      <c r="B6" s="9" t="s">
        <v>18</v>
      </c>
      <c r="C6" s="38" t="s">
        <v>19</v>
      </c>
      <c r="D6" s="39"/>
      <c r="E6" s="8" t="s">
        <v>17</v>
      </c>
      <c r="F6" s="9" t="s">
        <v>18</v>
      </c>
      <c r="G6" s="38" t="s">
        <v>19</v>
      </c>
      <c r="H6" s="39"/>
      <c r="I6" s="8" t="s">
        <v>17</v>
      </c>
      <c r="J6" s="9" t="s">
        <v>18</v>
      </c>
      <c r="K6" s="38" t="s">
        <v>19</v>
      </c>
      <c r="L6" s="39"/>
      <c r="M6" s="8" t="s">
        <v>17</v>
      </c>
      <c r="N6" s="9" t="s">
        <v>18</v>
      </c>
      <c r="O6" s="38" t="s">
        <v>20</v>
      </c>
      <c r="P6" s="39"/>
      <c r="Q6" s="10" t="s">
        <v>17</v>
      </c>
      <c r="R6" s="9" t="s">
        <v>18</v>
      </c>
      <c r="S6" s="38" t="s">
        <v>19</v>
      </c>
      <c r="T6" s="39"/>
    </row>
    <row r="7" spans="1:20" ht="25.5" x14ac:dyDescent="0.2">
      <c r="A7" s="11" t="s">
        <v>21</v>
      </c>
      <c r="B7" s="12" t="s">
        <v>22</v>
      </c>
      <c r="C7" s="12">
        <v>29</v>
      </c>
      <c r="D7" s="43"/>
      <c r="E7" s="11" t="s">
        <v>21</v>
      </c>
      <c r="F7" s="12" t="s">
        <v>22</v>
      </c>
      <c r="G7" s="12">
        <v>29</v>
      </c>
      <c r="H7" s="43"/>
      <c r="I7" s="11" t="s">
        <v>21</v>
      </c>
      <c r="J7" s="12" t="s">
        <v>22</v>
      </c>
      <c r="K7" s="12">
        <v>29</v>
      </c>
      <c r="L7" s="43"/>
      <c r="M7" s="13" t="s">
        <v>21</v>
      </c>
      <c r="N7" s="14" t="s">
        <v>22</v>
      </c>
      <c r="O7" s="14">
        <v>0</v>
      </c>
      <c r="P7" s="43"/>
      <c r="Q7" s="15" t="s">
        <v>21</v>
      </c>
      <c r="R7" s="12" t="s">
        <v>22</v>
      </c>
      <c r="S7" s="12">
        <v>29</v>
      </c>
      <c r="T7" s="43"/>
    </row>
    <row r="8" spans="1:20" x14ac:dyDescent="0.2">
      <c r="A8" s="16" t="s">
        <v>23</v>
      </c>
      <c r="B8" s="17" t="s">
        <v>24</v>
      </c>
      <c r="C8" s="17">
        <v>20</v>
      </c>
      <c r="D8" s="44"/>
      <c r="E8" s="16" t="s">
        <v>23</v>
      </c>
      <c r="F8" s="17" t="s">
        <v>24</v>
      </c>
      <c r="G8" s="17">
        <v>20</v>
      </c>
      <c r="H8" s="44"/>
      <c r="I8" s="16" t="s">
        <v>23</v>
      </c>
      <c r="J8" s="17" t="s">
        <v>24</v>
      </c>
      <c r="K8" s="17">
        <v>20</v>
      </c>
      <c r="L8" s="44"/>
      <c r="M8" s="16" t="s">
        <v>23</v>
      </c>
      <c r="N8" s="17" t="s">
        <v>24</v>
      </c>
      <c r="O8" s="17">
        <v>19</v>
      </c>
      <c r="P8" s="44"/>
      <c r="Q8" s="18" t="s">
        <v>23</v>
      </c>
      <c r="R8" s="17" t="s">
        <v>24</v>
      </c>
      <c r="S8" s="17">
        <v>20</v>
      </c>
      <c r="T8" s="44"/>
    </row>
    <row r="9" spans="1:20" ht="38.25" x14ac:dyDescent="0.2">
      <c r="A9" s="16" t="s">
        <v>25</v>
      </c>
      <c r="B9" s="17" t="s">
        <v>26</v>
      </c>
      <c r="C9" s="17">
        <v>31</v>
      </c>
      <c r="D9" s="44"/>
      <c r="E9" s="16" t="s">
        <v>25</v>
      </c>
      <c r="F9" s="17" t="s">
        <v>26</v>
      </c>
      <c r="G9" s="17">
        <v>31</v>
      </c>
      <c r="H9" s="44"/>
      <c r="I9" s="16" t="s">
        <v>25</v>
      </c>
      <c r="J9" s="17" t="s">
        <v>26</v>
      </c>
      <c r="K9" s="17">
        <v>31</v>
      </c>
      <c r="L9" s="44"/>
      <c r="M9" s="16" t="s">
        <v>25</v>
      </c>
      <c r="N9" s="17" t="s">
        <v>26</v>
      </c>
      <c r="O9" s="17">
        <v>11</v>
      </c>
      <c r="P9" s="44"/>
      <c r="Q9" s="18" t="s">
        <v>25</v>
      </c>
      <c r="R9" s="17" t="s">
        <v>26</v>
      </c>
      <c r="S9" s="17">
        <v>31</v>
      </c>
      <c r="T9" s="44"/>
    </row>
    <row r="10" spans="1:20" x14ac:dyDescent="0.2">
      <c r="A10" s="16" t="s">
        <v>27</v>
      </c>
      <c r="B10" s="17" t="s">
        <v>28</v>
      </c>
      <c r="C10" s="17">
        <v>50</v>
      </c>
      <c r="D10" s="44"/>
      <c r="E10" s="16" t="s">
        <v>27</v>
      </c>
      <c r="F10" s="17" t="s">
        <v>28</v>
      </c>
      <c r="G10" s="17">
        <v>50</v>
      </c>
      <c r="H10" s="44"/>
      <c r="I10" s="16" t="s">
        <v>27</v>
      </c>
      <c r="J10" s="17" t="s">
        <v>28</v>
      </c>
      <c r="K10" s="17">
        <v>50</v>
      </c>
      <c r="L10" s="44"/>
      <c r="M10" s="16" t="s">
        <v>27</v>
      </c>
      <c r="N10" s="17" t="s">
        <v>28</v>
      </c>
      <c r="O10" s="17">
        <v>25</v>
      </c>
      <c r="P10" s="44"/>
      <c r="Q10" s="18" t="s">
        <v>27</v>
      </c>
      <c r="R10" s="17" t="s">
        <v>28</v>
      </c>
      <c r="S10" s="17">
        <v>50</v>
      </c>
      <c r="T10" s="44"/>
    </row>
    <row r="11" spans="1:20" ht="76.5" x14ac:dyDescent="0.2">
      <c r="A11" s="16" t="s">
        <v>29</v>
      </c>
      <c r="B11" s="17" t="s">
        <v>30</v>
      </c>
      <c r="C11" s="17">
        <v>35</v>
      </c>
      <c r="D11" s="44"/>
      <c r="E11" s="16" t="s">
        <v>29</v>
      </c>
      <c r="F11" s="17" t="s">
        <v>30</v>
      </c>
      <c r="G11" s="17">
        <v>35</v>
      </c>
      <c r="H11" s="44"/>
      <c r="I11" s="16" t="s">
        <v>29</v>
      </c>
      <c r="J11" s="17" t="s">
        <v>30</v>
      </c>
      <c r="K11" s="17">
        <v>35</v>
      </c>
      <c r="L11" s="44"/>
      <c r="M11" s="16" t="s">
        <v>29</v>
      </c>
      <c r="N11" s="17" t="s">
        <v>30</v>
      </c>
      <c r="O11" s="17">
        <v>35</v>
      </c>
      <c r="P11" s="44"/>
      <c r="Q11" s="18" t="s">
        <v>29</v>
      </c>
      <c r="R11" s="17" t="s">
        <v>30</v>
      </c>
      <c r="S11" s="17">
        <v>35</v>
      </c>
      <c r="T11" s="44"/>
    </row>
    <row r="12" spans="1:20" ht="38.25" x14ac:dyDescent="0.2">
      <c r="A12" s="16" t="s">
        <v>31</v>
      </c>
      <c r="B12" s="17" t="s">
        <v>32</v>
      </c>
      <c r="C12" s="17">
        <v>20</v>
      </c>
      <c r="D12" s="44"/>
      <c r="E12" s="16" t="s">
        <v>31</v>
      </c>
      <c r="F12" s="17" t="s">
        <v>32</v>
      </c>
      <c r="G12" s="17">
        <v>20</v>
      </c>
      <c r="H12" s="44"/>
      <c r="I12" s="16" t="s">
        <v>31</v>
      </c>
      <c r="J12" s="17" t="s">
        <v>32</v>
      </c>
      <c r="K12" s="17">
        <v>20</v>
      </c>
      <c r="L12" s="44"/>
      <c r="M12" s="19" t="s">
        <v>31</v>
      </c>
      <c r="N12" s="20" t="s">
        <v>32</v>
      </c>
      <c r="O12" s="20">
        <v>0</v>
      </c>
      <c r="P12" s="44"/>
      <c r="Q12" s="18" t="s">
        <v>31</v>
      </c>
      <c r="R12" s="17" t="s">
        <v>32</v>
      </c>
      <c r="S12" s="17">
        <v>20</v>
      </c>
      <c r="T12" s="44"/>
    </row>
    <row r="13" spans="1:20" ht="38.25" x14ac:dyDescent="0.2">
      <c r="A13" s="16" t="s">
        <v>33</v>
      </c>
      <c r="B13" s="17" t="s">
        <v>34</v>
      </c>
      <c r="C13" s="17">
        <v>25</v>
      </c>
      <c r="D13" s="44"/>
      <c r="E13" s="16" t="s">
        <v>33</v>
      </c>
      <c r="F13" s="17" t="s">
        <v>34</v>
      </c>
      <c r="G13" s="17">
        <v>25</v>
      </c>
      <c r="H13" s="44"/>
      <c r="I13" s="16" t="s">
        <v>33</v>
      </c>
      <c r="J13" s="17" t="s">
        <v>34</v>
      </c>
      <c r="K13" s="17">
        <v>25</v>
      </c>
      <c r="L13" s="44"/>
      <c r="M13" s="21" t="s">
        <v>33</v>
      </c>
      <c r="N13" s="22" t="s">
        <v>34</v>
      </c>
      <c r="O13" s="22">
        <v>20</v>
      </c>
      <c r="P13" s="44"/>
      <c r="Q13" s="23" t="s">
        <v>33</v>
      </c>
      <c r="R13" s="20" t="s">
        <v>34</v>
      </c>
      <c r="S13" s="20">
        <v>0</v>
      </c>
      <c r="T13" s="44"/>
    </row>
    <row r="14" spans="1:20" x14ac:dyDescent="0.2">
      <c r="A14" s="16" t="s">
        <v>35</v>
      </c>
      <c r="B14" s="17" t="s">
        <v>36</v>
      </c>
      <c r="C14" s="17">
        <v>40</v>
      </c>
      <c r="D14" s="44"/>
      <c r="E14" s="16" t="s">
        <v>35</v>
      </c>
      <c r="F14" s="17" t="s">
        <v>36</v>
      </c>
      <c r="G14" s="17">
        <v>40</v>
      </c>
      <c r="H14" s="44"/>
      <c r="I14" s="16" t="s">
        <v>35</v>
      </c>
      <c r="J14" s="17" t="s">
        <v>36</v>
      </c>
      <c r="K14" s="17">
        <v>40</v>
      </c>
      <c r="L14" s="44"/>
      <c r="M14" s="21" t="s">
        <v>35</v>
      </c>
      <c r="N14" s="22" t="s">
        <v>36</v>
      </c>
      <c r="O14" s="22">
        <v>40</v>
      </c>
      <c r="P14" s="44"/>
      <c r="Q14" s="24" t="s">
        <v>35</v>
      </c>
      <c r="R14" s="22" t="s">
        <v>36</v>
      </c>
      <c r="S14" s="22">
        <v>40</v>
      </c>
      <c r="T14" s="44"/>
    </row>
    <row r="15" spans="1:20" ht="13.5" thickBot="1" x14ac:dyDescent="0.25">
      <c r="A15" s="42" t="s">
        <v>37</v>
      </c>
      <c r="B15" s="34"/>
      <c r="C15" s="25">
        <f>SUM(C7:C14)</f>
        <v>250</v>
      </c>
      <c r="D15" s="26">
        <v>0</v>
      </c>
      <c r="E15" s="42" t="s">
        <v>37</v>
      </c>
      <c r="F15" s="34"/>
      <c r="G15" s="25">
        <f>SUM(G7:G14)</f>
        <v>250</v>
      </c>
      <c r="H15" s="26">
        <v>0</v>
      </c>
      <c r="I15" s="42" t="s">
        <v>37</v>
      </c>
      <c r="J15" s="34"/>
      <c r="K15" s="25">
        <f>SUM(K7:K14)</f>
        <v>250</v>
      </c>
      <c r="L15" s="26">
        <v>0</v>
      </c>
      <c r="M15" s="42" t="s">
        <v>37</v>
      </c>
      <c r="N15" s="34"/>
      <c r="O15" s="25">
        <f>SUM(O7:O14)</f>
        <v>150</v>
      </c>
      <c r="P15" s="26">
        <v>0.05</v>
      </c>
      <c r="Q15" s="33" t="s">
        <v>37</v>
      </c>
      <c r="R15" s="34"/>
      <c r="S15" s="25">
        <f>SUM(S7:S14)</f>
        <v>225</v>
      </c>
      <c r="T15" s="26">
        <v>0</v>
      </c>
    </row>
    <row r="16" spans="1:20" ht="13.5" thickBot="1" x14ac:dyDescent="0.25">
      <c r="A16" s="8" t="s">
        <v>17</v>
      </c>
      <c r="B16" s="9" t="s">
        <v>38</v>
      </c>
      <c r="C16" s="38" t="s">
        <v>20</v>
      </c>
      <c r="D16" s="39"/>
      <c r="E16" s="8" t="s">
        <v>17</v>
      </c>
      <c r="F16" s="9" t="s">
        <v>38</v>
      </c>
      <c r="G16" s="38" t="s">
        <v>39</v>
      </c>
      <c r="H16" s="39"/>
      <c r="I16" s="8" t="s">
        <v>17</v>
      </c>
      <c r="J16" s="9" t="s">
        <v>38</v>
      </c>
      <c r="K16" s="38" t="s">
        <v>40</v>
      </c>
      <c r="L16" s="39"/>
      <c r="M16" s="8" t="s">
        <v>17</v>
      </c>
      <c r="N16" s="9" t="s">
        <v>38</v>
      </c>
      <c r="O16" s="38" t="s">
        <v>41</v>
      </c>
      <c r="P16" s="39"/>
      <c r="Q16" s="10" t="s">
        <v>17</v>
      </c>
      <c r="R16" s="9" t="s">
        <v>38</v>
      </c>
      <c r="S16" s="38" t="s">
        <v>39</v>
      </c>
      <c r="T16" s="39"/>
    </row>
    <row r="17" spans="1:20" ht="38.25" x14ac:dyDescent="0.2">
      <c r="A17" s="11" t="s">
        <v>25</v>
      </c>
      <c r="B17" s="12" t="s">
        <v>26</v>
      </c>
      <c r="C17" s="12">
        <v>6</v>
      </c>
      <c r="D17" s="40"/>
      <c r="E17" s="11" t="s">
        <v>25</v>
      </c>
      <c r="F17" s="12" t="s">
        <v>26</v>
      </c>
      <c r="G17" s="12">
        <v>6</v>
      </c>
      <c r="H17" s="40"/>
      <c r="I17" s="11" t="s">
        <v>25</v>
      </c>
      <c r="J17" s="12" t="s">
        <v>26</v>
      </c>
      <c r="K17" s="12">
        <v>6</v>
      </c>
      <c r="L17" s="40"/>
      <c r="M17" s="11" t="s">
        <v>25</v>
      </c>
      <c r="N17" s="12" t="s">
        <v>26</v>
      </c>
      <c r="O17" s="12">
        <v>6</v>
      </c>
      <c r="P17" s="40"/>
      <c r="Q17" s="15" t="s">
        <v>25</v>
      </c>
      <c r="R17" s="12" t="s">
        <v>26</v>
      </c>
      <c r="S17" s="12">
        <v>6</v>
      </c>
      <c r="T17" s="40"/>
    </row>
    <row r="18" spans="1:20" ht="25.5" x14ac:dyDescent="0.2">
      <c r="A18" s="19" t="s">
        <v>21</v>
      </c>
      <c r="B18" s="20" t="s">
        <v>22</v>
      </c>
      <c r="C18" s="20">
        <v>0</v>
      </c>
      <c r="D18" s="41"/>
      <c r="E18" s="16" t="s">
        <v>21</v>
      </c>
      <c r="F18" s="17" t="s">
        <v>22</v>
      </c>
      <c r="G18" s="17">
        <v>49</v>
      </c>
      <c r="H18" s="41"/>
      <c r="I18" s="16" t="s">
        <v>21</v>
      </c>
      <c r="J18" s="17" t="s">
        <v>22</v>
      </c>
      <c r="K18" s="17">
        <v>39</v>
      </c>
      <c r="L18" s="41"/>
      <c r="M18" s="19" t="s">
        <v>21</v>
      </c>
      <c r="N18" s="20" t="s">
        <v>22</v>
      </c>
      <c r="O18" s="20">
        <v>0</v>
      </c>
      <c r="P18" s="41"/>
      <c r="Q18" s="18" t="s">
        <v>21</v>
      </c>
      <c r="R18" s="17" t="s">
        <v>22</v>
      </c>
      <c r="S18" s="17">
        <v>49</v>
      </c>
      <c r="T18" s="41"/>
    </row>
    <row r="19" spans="1:20" x14ac:dyDescent="0.2">
      <c r="A19" s="16" t="s">
        <v>27</v>
      </c>
      <c r="B19" s="17" t="s">
        <v>28</v>
      </c>
      <c r="C19" s="17">
        <v>20</v>
      </c>
      <c r="D19" s="41"/>
      <c r="E19" s="16" t="s">
        <v>27</v>
      </c>
      <c r="F19" s="17" t="s">
        <v>28</v>
      </c>
      <c r="G19" s="17">
        <v>80</v>
      </c>
      <c r="H19" s="41"/>
      <c r="I19" s="16" t="s">
        <v>27</v>
      </c>
      <c r="J19" s="17" t="s">
        <v>28</v>
      </c>
      <c r="K19" s="17">
        <v>80</v>
      </c>
      <c r="L19" s="41"/>
      <c r="M19" s="16" t="s">
        <v>27</v>
      </c>
      <c r="N19" s="17" t="s">
        <v>28</v>
      </c>
      <c r="O19" s="17">
        <v>54</v>
      </c>
      <c r="P19" s="41"/>
      <c r="Q19" s="18" t="s">
        <v>27</v>
      </c>
      <c r="R19" s="17" t="s">
        <v>28</v>
      </c>
      <c r="S19" s="17">
        <v>80</v>
      </c>
      <c r="T19" s="41"/>
    </row>
    <row r="20" spans="1:20" x14ac:dyDescent="0.2">
      <c r="A20" s="19" t="s">
        <v>23</v>
      </c>
      <c r="B20" s="20" t="s">
        <v>24</v>
      </c>
      <c r="C20" s="20">
        <v>0</v>
      </c>
      <c r="D20" s="41"/>
      <c r="E20" s="16" t="s">
        <v>23</v>
      </c>
      <c r="F20" s="17" t="s">
        <v>24</v>
      </c>
      <c r="G20" s="17">
        <v>20</v>
      </c>
      <c r="H20" s="41"/>
      <c r="I20" s="16" t="s">
        <v>23</v>
      </c>
      <c r="J20" s="17" t="s">
        <v>24</v>
      </c>
      <c r="K20" s="17">
        <v>20</v>
      </c>
      <c r="L20" s="41"/>
      <c r="M20" s="19" t="s">
        <v>23</v>
      </c>
      <c r="N20" s="20" t="s">
        <v>24</v>
      </c>
      <c r="O20" s="20">
        <v>0</v>
      </c>
      <c r="P20" s="41"/>
      <c r="Q20" s="18" t="s">
        <v>23</v>
      </c>
      <c r="R20" s="17" t="s">
        <v>24</v>
      </c>
      <c r="S20" s="17">
        <v>20</v>
      </c>
      <c r="T20" s="41"/>
    </row>
    <row r="21" spans="1:20" ht="76.5" x14ac:dyDescent="0.2">
      <c r="A21" s="16" t="s">
        <v>29</v>
      </c>
      <c r="B21" s="17" t="s">
        <v>30</v>
      </c>
      <c r="C21" s="17">
        <v>10</v>
      </c>
      <c r="D21" s="41"/>
      <c r="E21" s="16" t="s">
        <v>29</v>
      </c>
      <c r="F21" s="17" t="s">
        <v>30</v>
      </c>
      <c r="G21" s="17">
        <v>35</v>
      </c>
      <c r="H21" s="41"/>
      <c r="I21" s="16" t="s">
        <v>29</v>
      </c>
      <c r="J21" s="17" t="s">
        <v>30</v>
      </c>
      <c r="K21" s="17">
        <v>35</v>
      </c>
      <c r="L21" s="41"/>
      <c r="M21" s="16" t="s">
        <v>29</v>
      </c>
      <c r="N21" s="17" t="s">
        <v>30</v>
      </c>
      <c r="O21" s="17">
        <v>10</v>
      </c>
      <c r="P21" s="41"/>
      <c r="Q21" s="18" t="s">
        <v>29</v>
      </c>
      <c r="R21" s="17" t="s">
        <v>30</v>
      </c>
      <c r="S21" s="17">
        <v>35</v>
      </c>
      <c r="T21" s="41"/>
    </row>
    <row r="22" spans="1:20" ht="38.25" x14ac:dyDescent="0.2">
      <c r="A22" s="16" t="s">
        <v>33</v>
      </c>
      <c r="B22" s="17" t="s">
        <v>34</v>
      </c>
      <c r="C22" s="17">
        <v>5</v>
      </c>
      <c r="D22" s="41"/>
      <c r="E22" s="16" t="s">
        <v>33</v>
      </c>
      <c r="F22" s="17" t="s">
        <v>34</v>
      </c>
      <c r="G22" s="17">
        <v>5</v>
      </c>
      <c r="H22" s="41"/>
      <c r="I22" s="16" t="s">
        <v>33</v>
      </c>
      <c r="J22" s="17" t="s">
        <v>34</v>
      </c>
      <c r="K22" s="17">
        <v>5</v>
      </c>
      <c r="L22" s="41"/>
      <c r="M22" s="16" t="s">
        <v>33</v>
      </c>
      <c r="N22" s="17" t="s">
        <v>34</v>
      </c>
      <c r="O22" s="17">
        <v>5</v>
      </c>
      <c r="P22" s="41"/>
      <c r="Q22" s="23" t="s">
        <v>33</v>
      </c>
      <c r="R22" s="20" t="s">
        <v>34</v>
      </c>
      <c r="S22" s="20">
        <v>0</v>
      </c>
      <c r="T22" s="41"/>
    </row>
    <row r="23" spans="1:20" ht="38.25" x14ac:dyDescent="0.2">
      <c r="A23" s="21" t="s">
        <v>42</v>
      </c>
      <c r="B23" s="22" t="s">
        <v>43</v>
      </c>
      <c r="C23" s="22">
        <v>20</v>
      </c>
      <c r="D23" s="41"/>
      <c r="E23" s="16" t="s">
        <v>42</v>
      </c>
      <c r="F23" s="17" t="s">
        <v>43</v>
      </c>
      <c r="G23" s="17">
        <v>20</v>
      </c>
      <c r="H23" s="41"/>
      <c r="I23" s="16" t="s">
        <v>42</v>
      </c>
      <c r="J23" s="17" t="s">
        <v>43</v>
      </c>
      <c r="K23" s="17">
        <v>20</v>
      </c>
      <c r="L23" s="41"/>
      <c r="M23" s="21" t="s">
        <v>42</v>
      </c>
      <c r="N23" s="22" t="s">
        <v>43</v>
      </c>
      <c r="O23" s="22">
        <v>20</v>
      </c>
      <c r="P23" s="41"/>
      <c r="Q23" s="18" t="s">
        <v>42</v>
      </c>
      <c r="R23" s="17" t="s">
        <v>43</v>
      </c>
      <c r="S23" s="17">
        <v>20</v>
      </c>
      <c r="T23" s="41"/>
    </row>
    <row r="24" spans="1:20" ht="38.25" x14ac:dyDescent="0.2">
      <c r="A24" s="27" t="s">
        <v>31</v>
      </c>
      <c r="B24" s="28" t="s">
        <v>32</v>
      </c>
      <c r="C24" s="28">
        <v>0</v>
      </c>
      <c r="D24" s="41"/>
      <c r="E24" s="16" t="s">
        <v>31</v>
      </c>
      <c r="F24" s="17" t="s">
        <v>32</v>
      </c>
      <c r="G24" s="17">
        <v>20</v>
      </c>
      <c r="H24" s="41"/>
      <c r="I24" s="19" t="s">
        <v>31</v>
      </c>
      <c r="J24" s="20" t="s">
        <v>32</v>
      </c>
      <c r="K24" s="20">
        <v>0</v>
      </c>
      <c r="L24" s="41"/>
      <c r="M24" s="27" t="s">
        <v>31</v>
      </c>
      <c r="N24" s="28" t="s">
        <v>32</v>
      </c>
      <c r="O24" s="28">
        <v>0</v>
      </c>
      <c r="P24" s="41"/>
      <c r="Q24" s="18" t="s">
        <v>31</v>
      </c>
      <c r="R24" s="17" t="s">
        <v>32</v>
      </c>
      <c r="S24" s="17">
        <v>20</v>
      </c>
      <c r="T24" s="41"/>
    </row>
    <row r="25" spans="1:20" ht="25.5" x14ac:dyDescent="0.2">
      <c r="A25" s="21" t="s">
        <v>44</v>
      </c>
      <c r="B25" s="22" t="s">
        <v>45</v>
      </c>
      <c r="C25" s="22">
        <v>89</v>
      </c>
      <c r="D25" s="41"/>
      <c r="E25" s="16" t="s">
        <v>44</v>
      </c>
      <c r="F25" s="17" t="s">
        <v>45</v>
      </c>
      <c r="G25" s="17">
        <v>110</v>
      </c>
      <c r="H25" s="41"/>
      <c r="I25" s="21" t="s">
        <v>44</v>
      </c>
      <c r="J25" s="22" t="s">
        <v>45</v>
      </c>
      <c r="K25" s="22">
        <v>95</v>
      </c>
      <c r="L25" s="41"/>
      <c r="M25" s="21" t="s">
        <v>44</v>
      </c>
      <c r="N25" s="22" t="s">
        <v>45</v>
      </c>
      <c r="O25" s="22">
        <v>105</v>
      </c>
      <c r="P25" s="41"/>
      <c r="Q25" s="24" t="s">
        <v>44</v>
      </c>
      <c r="R25" s="22" t="s">
        <v>45</v>
      </c>
      <c r="S25" s="22">
        <v>110</v>
      </c>
      <c r="T25" s="41"/>
    </row>
    <row r="26" spans="1:20" ht="13.5" thickBot="1" x14ac:dyDescent="0.25">
      <c r="A26" s="31" t="s">
        <v>37</v>
      </c>
      <c r="B26" s="32"/>
      <c r="C26" s="29">
        <f>SUM(C17:C25)</f>
        <v>150</v>
      </c>
      <c r="D26" s="30">
        <v>0.27</v>
      </c>
      <c r="E26" s="31" t="s">
        <v>37</v>
      </c>
      <c r="F26" s="32"/>
      <c r="G26" s="29">
        <f>SUM(G17:G25)</f>
        <v>345</v>
      </c>
      <c r="H26" s="30">
        <v>0</v>
      </c>
      <c r="I26" s="31" t="s">
        <v>37</v>
      </c>
      <c r="J26" s="32"/>
      <c r="K26" s="29">
        <f>SUM(K17:K25)</f>
        <v>300</v>
      </c>
      <c r="L26" s="30">
        <v>0.04</v>
      </c>
      <c r="M26" s="31" t="s">
        <v>37</v>
      </c>
      <c r="N26" s="32"/>
      <c r="O26" s="29">
        <f>SUM(O17:O25)</f>
        <v>200</v>
      </c>
      <c r="P26" s="30">
        <v>0.1</v>
      </c>
      <c r="Q26" s="33" t="s">
        <v>37</v>
      </c>
      <c r="R26" s="34"/>
      <c r="S26" s="25">
        <f>SUM(S17:S25)</f>
        <v>340</v>
      </c>
      <c r="T26" s="26">
        <v>0</v>
      </c>
    </row>
    <row r="27" spans="1:20" ht="50.1" customHeight="1" thickBot="1" x14ac:dyDescent="0.25">
      <c r="A27" s="35" t="s">
        <v>46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7"/>
    </row>
  </sheetData>
  <mergeCells count="5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4"/>
    <mergeCell ref="H7:H14"/>
    <mergeCell ref="L7:L14"/>
    <mergeCell ref="P7:P14"/>
    <mergeCell ref="T7:T14"/>
    <mergeCell ref="C6:D6"/>
    <mergeCell ref="G6:H6"/>
    <mergeCell ref="K6:L6"/>
    <mergeCell ref="O6:P6"/>
    <mergeCell ref="S6:T6"/>
    <mergeCell ref="A15:B15"/>
    <mergeCell ref="E15:F15"/>
    <mergeCell ref="I15:J15"/>
    <mergeCell ref="M15:N15"/>
    <mergeCell ref="Q15:R15"/>
    <mergeCell ref="A27:T27"/>
    <mergeCell ref="S16:T16"/>
    <mergeCell ref="D17:D25"/>
    <mergeCell ref="H17:H25"/>
    <mergeCell ref="L17:L25"/>
    <mergeCell ref="P17:P25"/>
    <mergeCell ref="T17:T25"/>
    <mergeCell ref="C16:D16"/>
    <mergeCell ref="G16:H16"/>
    <mergeCell ref="K16:L16"/>
    <mergeCell ref="O16:P16"/>
    <mergeCell ref="A26:B26"/>
    <mergeCell ref="E26:F26"/>
    <mergeCell ref="I26:J26"/>
    <mergeCell ref="M26:N26"/>
    <mergeCell ref="Q26:R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"/>
  <sheetViews>
    <sheetView tabSelected="1" topLeftCell="C1" zoomScaleNormal="100" workbookViewId="0">
      <selection activeCell="K10" sqref="K10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52" t="s">
        <v>64</v>
      </c>
      <c r="B1" s="53"/>
      <c r="C1" s="53"/>
      <c r="D1" s="53"/>
      <c r="E1" s="53"/>
      <c r="F1" s="53"/>
      <c r="G1" s="53"/>
      <c r="H1" s="53"/>
    </row>
    <row r="2" spans="1:13" ht="13.5" thickBot="1" x14ac:dyDescent="0.25">
      <c r="A2" s="54" t="s">
        <v>47</v>
      </c>
      <c r="B2" s="55"/>
      <c r="C2" s="55"/>
      <c r="D2" s="55"/>
      <c r="E2" s="55"/>
      <c r="F2" s="55"/>
      <c r="G2" s="55"/>
      <c r="H2" s="55"/>
    </row>
    <row r="3" spans="1:13" ht="51.75" thickBot="1" x14ac:dyDescent="0.25">
      <c r="A3" s="56" t="s">
        <v>48</v>
      </c>
      <c r="B3" s="57"/>
      <c r="C3" s="58" t="s">
        <v>49</v>
      </c>
      <c r="D3" s="59" t="s">
        <v>50</v>
      </c>
      <c r="E3" s="60" t="s">
        <v>51</v>
      </c>
      <c r="F3" s="60" t="s">
        <v>52</v>
      </c>
      <c r="G3" s="60" t="s">
        <v>53</v>
      </c>
      <c r="H3" s="61" t="s">
        <v>54</v>
      </c>
      <c r="I3" s="62" t="s">
        <v>55</v>
      </c>
      <c r="J3" s="63" t="s">
        <v>56</v>
      </c>
      <c r="K3" s="64" t="s">
        <v>57</v>
      </c>
      <c r="L3" s="65" t="s">
        <v>58</v>
      </c>
      <c r="M3" s="66" t="s">
        <v>59</v>
      </c>
    </row>
    <row r="4" spans="1:13" ht="30" customHeight="1" x14ac:dyDescent="0.2">
      <c r="A4" s="67" t="s">
        <v>60</v>
      </c>
      <c r="B4" s="68" t="s">
        <v>61</v>
      </c>
      <c r="C4" s="97" t="s">
        <v>65</v>
      </c>
      <c r="D4" s="69">
        <f t="shared" ref="D4:D5" si="0">F4+E4</f>
        <v>800</v>
      </c>
      <c r="E4" s="70">
        <v>100</v>
      </c>
      <c r="F4" s="70">
        <v>700</v>
      </c>
      <c r="G4" s="70">
        <v>250</v>
      </c>
      <c r="H4" s="106">
        <f t="shared" ref="H4:H11" si="1">F4-G4</f>
        <v>450</v>
      </c>
      <c r="I4" s="103">
        <v>250</v>
      </c>
      <c r="J4" s="71">
        <v>250</v>
      </c>
      <c r="K4" s="71">
        <f>H4-J4</f>
        <v>200</v>
      </c>
      <c r="L4" s="71">
        <v>0</v>
      </c>
      <c r="M4" s="72">
        <f>H4*24*10*L4</f>
        <v>0</v>
      </c>
    </row>
    <row r="5" spans="1:13" ht="30" customHeight="1" x14ac:dyDescent="0.2">
      <c r="A5" s="73"/>
      <c r="B5" s="88"/>
      <c r="C5" s="98" t="s">
        <v>3</v>
      </c>
      <c r="D5" s="107">
        <f t="shared" si="0"/>
        <v>500</v>
      </c>
      <c r="E5" s="91">
        <v>100</v>
      </c>
      <c r="F5" s="91">
        <v>400</v>
      </c>
      <c r="G5" s="91">
        <v>250</v>
      </c>
      <c r="H5" s="108">
        <f t="shared" si="1"/>
        <v>150</v>
      </c>
      <c r="I5" s="104">
        <v>200</v>
      </c>
      <c r="J5" s="92">
        <v>150</v>
      </c>
      <c r="K5" s="92">
        <f>H5-J5</f>
        <v>0</v>
      </c>
      <c r="L5" s="92">
        <v>0.05</v>
      </c>
      <c r="M5" s="94">
        <f>H5*24*20*L5</f>
        <v>3600</v>
      </c>
    </row>
    <row r="6" spans="1:13" ht="30" customHeight="1" thickBot="1" x14ac:dyDescent="0.25">
      <c r="A6" s="73"/>
      <c r="B6" s="74"/>
      <c r="C6" s="99">
        <v>45138</v>
      </c>
      <c r="D6" s="75">
        <f>F6+E6</f>
        <v>800</v>
      </c>
      <c r="E6" s="76">
        <v>100</v>
      </c>
      <c r="F6" s="76">
        <v>700</v>
      </c>
      <c r="G6" s="76">
        <v>250</v>
      </c>
      <c r="H6" s="109">
        <f t="shared" si="1"/>
        <v>450</v>
      </c>
      <c r="I6" s="105">
        <v>225</v>
      </c>
      <c r="J6" s="77">
        <v>225</v>
      </c>
      <c r="K6" s="77">
        <f>H6-J6</f>
        <v>225</v>
      </c>
      <c r="L6" s="77">
        <v>0</v>
      </c>
      <c r="M6" s="78">
        <f>H6*24*1*L6</f>
        <v>0</v>
      </c>
    </row>
    <row r="7" spans="1:13" ht="30" customHeight="1" x14ac:dyDescent="0.2">
      <c r="A7" s="79" t="s">
        <v>62</v>
      </c>
      <c r="B7" s="80" t="s">
        <v>63</v>
      </c>
      <c r="C7" s="100" t="s">
        <v>0</v>
      </c>
      <c r="D7" s="81">
        <f t="shared" ref="D7:D11" si="2">E7+F7</f>
        <v>500</v>
      </c>
      <c r="E7" s="82">
        <v>100</v>
      </c>
      <c r="F7" s="82">
        <v>400</v>
      </c>
      <c r="G7" s="82">
        <v>250</v>
      </c>
      <c r="H7" s="111">
        <f t="shared" si="1"/>
        <v>150</v>
      </c>
      <c r="I7" s="110">
        <v>360</v>
      </c>
      <c r="J7" s="95">
        <v>150</v>
      </c>
      <c r="K7" s="95">
        <f>H7-J7</f>
        <v>0</v>
      </c>
      <c r="L7" s="95">
        <v>0.27</v>
      </c>
      <c r="M7" s="96">
        <f>H7*24*2*L7</f>
        <v>1944.0000000000002</v>
      </c>
    </row>
    <row r="8" spans="1:13" ht="30" customHeight="1" x14ac:dyDescent="0.2">
      <c r="A8" s="89"/>
      <c r="B8" s="90"/>
      <c r="C8" s="101" t="s">
        <v>1</v>
      </c>
      <c r="D8" s="112">
        <f t="shared" si="2"/>
        <v>700</v>
      </c>
      <c r="E8" s="93">
        <v>100</v>
      </c>
      <c r="F8" s="93">
        <v>600</v>
      </c>
      <c r="G8" s="93">
        <v>250</v>
      </c>
      <c r="H8" s="113">
        <f t="shared" si="1"/>
        <v>350</v>
      </c>
      <c r="I8" s="104">
        <v>345</v>
      </c>
      <c r="J8" s="92">
        <v>345</v>
      </c>
      <c r="K8" s="92">
        <f t="shared" ref="K8:K10" si="3">H8-J8</f>
        <v>5</v>
      </c>
      <c r="L8" s="92">
        <v>0</v>
      </c>
      <c r="M8" s="94">
        <f>H8*24*7*L8</f>
        <v>0</v>
      </c>
    </row>
    <row r="9" spans="1:13" ht="30" customHeight="1" x14ac:dyDescent="0.2">
      <c r="A9" s="89"/>
      <c r="B9" s="90"/>
      <c r="C9" s="101">
        <v>45117</v>
      </c>
      <c r="D9" s="112">
        <f t="shared" si="2"/>
        <v>650</v>
      </c>
      <c r="E9" s="93">
        <v>100</v>
      </c>
      <c r="F9" s="93">
        <v>550</v>
      </c>
      <c r="G9" s="93">
        <v>250</v>
      </c>
      <c r="H9" s="113">
        <f t="shared" si="1"/>
        <v>300</v>
      </c>
      <c r="I9" s="104">
        <v>345</v>
      </c>
      <c r="J9" s="92">
        <v>300</v>
      </c>
      <c r="K9" s="92">
        <f t="shared" si="3"/>
        <v>0</v>
      </c>
      <c r="L9" s="92">
        <v>0.04</v>
      </c>
      <c r="M9" s="94">
        <f>H9*24*1*L9</f>
        <v>288</v>
      </c>
    </row>
    <row r="10" spans="1:13" ht="30" customHeight="1" x14ac:dyDescent="0.2">
      <c r="A10" s="89"/>
      <c r="B10" s="90"/>
      <c r="C10" s="101" t="s">
        <v>3</v>
      </c>
      <c r="D10" s="112">
        <f t="shared" si="2"/>
        <v>550</v>
      </c>
      <c r="E10" s="93">
        <v>100</v>
      </c>
      <c r="F10" s="93">
        <v>450</v>
      </c>
      <c r="G10" s="93">
        <v>250</v>
      </c>
      <c r="H10" s="113">
        <f t="shared" si="1"/>
        <v>200</v>
      </c>
      <c r="I10" s="104">
        <v>341</v>
      </c>
      <c r="J10" s="92">
        <v>200</v>
      </c>
      <c r="K10" s="92">
        <f t="shared" si="3"/>
        <v>0</v>
      </c>
      <c r="L10" s="92">
        <v>0.1</v>
      </c>
      <c r="M10" s="94">
        <f>H10*24*20*L10</f>
        <v>9600</v>
      </c>
    </row>
    <row r="11" spans="1:13" ht="30" customHeight="1" thickBot="1" x14ac:dyDescent="0.25">
      <c r="A11" s="83"/>
      <c r="B11" s="84"/>
      <c r="C11" s="102">
        <v>45138</v>
      </c>
      <c r="D11" s="85">
        <f t="shared" si="2"/>
        <v>700</v>
      </c>
      <c r="E11" s="86">
        <v>100</v>
      </c>
      <c r="F11" s="86">
        <v>600</v>
      </c>
      <c r="G11" s="86">
        <v>250</v>
      </c>
      <c r="H11" s="114">
        <f t="shared" si="1"/>
        <v>350</v>
      </c>
      <c r="I11" s="105">
        <v>416</v>
      </c>
      <c r="J11" s="77">
        <v>416</v>
      </c>
      <c r="K11" s="77">
        <f>H11-J11</f>
        <v>-66</v>
      </c>
      <c r="L11" s="77">
        <v>0</v>
      </c>
      <c r="M11" s="78">
        <f>H11*24*1*L11</f>
        <v>0</v>
      </c>
    </row>
    <row r="12" spans="1:13" ht="14.25" x14ac:dyDescent="0.2">
      <c r="M12" s="87">
        <f>SUM(M4:M11)</f>
        <v>15432</v>
      </c>
    </row>
  </sheetData>
  <mergeCells count="7">
    <mergeCell ref="A1:H1"/>
    <mergeCell ref="A2:H2"/>
    <mergeCell ref="A3:B3"/>
    <mergeCell ref="A4:A6"/>
    <mergeCell ref="B4:B6"/>
    <mergeCell ref="A7:A11"/>
    <mergeCell ref="B7:B1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2023-06-19T12:03:05Z</dcterms:created>
  <dcterms:modified xsi:type="dcterms:W3CDTF">2023-06-19T12:31:33Z</dcterms:modified>
</cp:coreProperties>
</file>