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1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C35" i="2" l="1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6" i="1"/>
  <c r="C54" i="1"/>
  <c r="C53" i="1"/>
  <c r="C51" i="1"/>
  <c r="C50" i="1"/>
  <c r="C49" i="1"/>
  <c r="C48" i="1"/>
  <c r="C47" i="1"/>
  <c r="C46" i="1"/>
  <c r="C43" i="1"/>
  <c r="C42" i="1"/>
  <c r="C41" i="1"/>
  <c r="C39" i="1"/>
  <c r="C38" i="1"/>
  <c r="C35" i="1"/>
  <c r="C34" i="1"/>
  <c r="C33" i="1"/>
  <c r="C32" i="1"/>
  <c r="C31" i="1"/>
  <c r="C30" i="1"/>
  <c r="C29" i="1"/>
  <c r="C28" i="1"/>
  <c r="C23" i="1"/>
  <c r="C21" i="1"/>
  <c r="C20" i="1"/>
  <c r="C17" i="1"/>
  <c r="C16" i="1"/>
  <c r="C13" i="1"/>
  <c r="C11" i="1"/>
  <c r="C10" i="1"/>
  <c r="C9" i="1"/>
  <c r="C8" i="1"/>
  <c r="E53" i="1" l="1"/>
  <c r="E43" i="1"/>
  <c r="E35" i="1"/>
  <c r="E12" i="1"/>
  <c r="E13" i="1" s="1"/>
  <c r="E54" i="1" l="1"/>
  <c r="E56" i="1"/>
  <c r="K10" i="2" l="1"/>
  <c r="K10" i="1"/>
  <c r="J30" i="1" l="1"/>
  <c r="J29" i="1"/>
  <c r="J28" i="1"/>
  <c r="L33" i="2" l="1"/>
  <c r="K33" i="2"/>
  <c r="K35" i="2" l="1"/>
  <c r="K31" i="2"/>
  <c r="K28" i="2"/>
  <c r="K27" i="2"/>
  <c r="K26" i="2"/>
  <c r="K24" i="2"/>
  <c r="K22" i="2"/>
  <c r="K21" i="2"/>
  <c r="K20" i="2"/>
  <c r="K19" i="2"/>
  <c r="K18" i="2"/>
  <c r="K17" i="2"/>
  <c r="K16" i="2"/>
  <c r="K15" i="2"/>
  <c r="K14" i="2"/>
  <c r="K11" i="2"/>
  <c r="K9" i="2"/>
  <c r="K8" i="2"/>
  <c r="K7" i="2"/>
  <c r="K56" i="1"/>
  <c r="K54" i="1"/>
  <c r="K53" i="1"/>
  <c r="K52" i="1"/>
  <c r="K51" i="1"/>
  <c r="K50" i="1"/>
  <c r="K49" i="1"/>
  <c r="K48" i="1"/>
  <c r="K47" i="1"/>
  <c r="K46" i="1"/>
  <c r="K43" i="1"/>
  <c r="K42" i="1"/>
  <c r="K41" i="1"/>
  <c r="K40" i="1"/>
  <c r="K39" i="1"/>
  <c r="K38" i="1"/>
  <c r="K35" i="1"/>
  <c r="K34" i="1"/>
  <c r="K33" i="1"/>
  <c r="K32" i="1"/>
  <c r="K31" i="1"/>
  <c r="K30" i="1"/>
  <c r="K29" i="1"/>
  <c r="K28" i="1"/>
  <c r="K23" i="1"/>
  <c r="K21" i="1"/>
  <c r="K20" i="1"/>
  <c r="K18" i="1"/>
  <c r="K17" i="1"/>
  <c r="K16" i="1"/>
  <c r="K13" i="1"/>
  <c r="K11" i="1"/>
  <c r="K9" i="1"/>
  <c r="K8" i="1"/>
  <c r="L56" i="1" l="1"/>
  <c r="L54" i="1"/>
  <c r="L53" i="1"/>
  <c r="L52" i="1"/>
  <c r="L51" i="1"/>
  <c r="L50" i="1"/>
  <c r="L49" i="1"/>
  <c r="L48" i="1"/>
  <c r="L47" i="1"/>
  <c r="L46" i="1"/>
  <c r="L43" i="1"/>
  <c r="L42" i="1"/>
  <c r="L41" i="1"/>
  <c r="L40" i="1"/>
  <c r="L39" i="1"/>
  <c r="L38" i="1"/>
  <c r="L35" i="1"/>
  <c r="L34" i="1"/>
  <c r="L33" i="1"/>
  <c r="L32" i="1"/>
  <c r="L31" i="1"/>
  <c r="L30" i="1"/>
  <c r="L29" i="1"/>
  <c r="L28" i="1"/>
  <c r="M23" i="1"/>
  <c r="L21" i="1"/>
  <c r="L20" i="1"/>
  <c r="L19" i="1"/>
  <c r="L18" i="1"/>
  <c r="L17" i="1"/>
  <c r="L16" i="1"/>
  <c r="L13" i="1"/>
  <c r="L11" i="1"/>
  <c r="L10" i="1"/>
  <c r="L9" i="1"/>
  <c r="L8" i="1"/>
  <c r="L31" i="2"/>
  <c r="L28" i="2"/>
  <c r="L27" i="2"/>
  <c r="L26" i="2"/>
  <c r="L24" i="2"/>
  <c r="L22" i="2"/>
  <c r="L21" i="2"/>
  <c r="L20" i="2"/>
  <c r="L19" i="2"/>
  <c r="L18" i="2"/>
  <c r="L17" i="2"/>
  <c r="L16" i="2"/>
  <c r="L15" i="2"/>
  <c r="L14" i="2"/>
  <c r="L11" i="2"/>
  <c r="L10" i="2"/>
  <c r="L9" i="2"/>
  <c r="L8" i="2"/>
  <c r="L7" i="2"/>
  <c r="L23" i="1" l="1"/>
  <c r="L35" i="2"/>
</calcChain>
</file>

<file path=xl/sharedStrings.xml><?xml version="1.0" encoding="utf-8"?>
<sst xmlns="http://schemas.openxmlformats.org/spreadsheetml/2006/main" count="165" uniqueCount="149">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</sst>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37" fontId="3" fillId="0" borderId="1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9"/>
  <sheetViews>
    <sheetView tabSelected="1" topLeftCell="B1" workbookViewId="0">
      <selection activeCell="O27" sqref="O27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8.7109375" customWidth="1"/>
    <col min="4" max="4" width="14.28515625" bestFit="1" customWidth="1"/>
    <col min="5" max="5" width="18.7109375" hidden="1" customWidth="1"/>
    <col min="6" max="6" width="18.7109375" bestFit="1" customWidth="1"/>
    <col min="7" max="9" width="17.5703125" bestFit="1" customWidth="1"/>
    <col min="10" max="10" width="17.5703125" hidden="1" customWidth="1" outlineLevel="1"/>
    <col min="11" max="14" width="14.28515625" hidden="1" customWidth="1" outlineLevel="1"/>
    <col min="15" max="15" width="14.28515625" style="31" customWidth="1" collapsed="1"/>
    <col min="16" max="18" width="12.7109375" style="31" customWidth="1"/>
    <col min="19" max="19" width="9.140625" style="31"/>
    <col min="21" max="21" width="10.85546875" bestFit="1" customWidth="1"/>
  </cols>
  <sheetData>
    <row r="2" spans="1:22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0"/>
      <c r="P2" s="30"/>
      <c r="Q2" s="30"/>
      <c r="R2" s="30"/>
    </row>
    <row r="4" spans="1:22" x14ac:dyDescent="0.25">
      <c r="A4" s="1" t="s">
        <v>84</v>
      </c>
      <c r="B4" s="1" t="s">
        <v>0</v>
      </c>
      <c r="C4" s="28" t="s">
        <v>148</v>
      </c>
      <c r="D4" s="28" t="s">
        <v>147</v>
      </c>
      <c r="E4" s="28" t="s">
        <v>146</v>
      </c>
      <c r="F4" s="28" t="s">
        <v>145</v>
      </c>
      <c r="G4" s="28" t="s">
        <v>144</v>
      </c>
      <c r="H4" s="28" t="s">
        <v>143</v>
      </c>
      <c r="I4" s="28" t="s">
        <v>142</v>
      </c>
      <c r="J4" s="28" t="s">
        <v>139</v>
      </c>
      <c r="K4" s="11">
        <v>44834</v>
      </c>
      <c r="L4" s="11">
        <v>44742</v>
      </c>
      <c r="M4" s="11">
        <v>44651</v>
      </c>
      <c r="N4" s="11">
        <v>44561</v>
      </c>
      <c r="O4" s="32"/>
      <c r="P4" s="32"/>
      <c r="Q4" s="32"/>
      <c r="R4" s="32"/>
    </row>
    <row r="5" spans="1:22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9"/>
      <c r="P5" s="29"/>
      <c r="Q5" s="29"/>
      <c r="R5" s="29"/>
      <c r="T5" s="12"/>
      <c r="U5" s="12"/>
    </row>
    <row r="6" spans="1:22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9"/>
      <c r="P6" s="29"/>
      <c r="Q6" s="29"/>
      <c r="R6" s="29"/>
      <c r="T6" s="12"/>
      <c r="U6" s="12"/>
    </row>
    <row r="7" spans="1:22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9"/>
      <c r="Q7" s="29"/>
      <c r="R7" s="29"/>
      <c r="T7" s="12"/>
      <c r="U7" s="12"/>
    </row>
    <row r="8" spans="1:22" x14ac:dyDescent="0.25">
      <c r="A8" s="2" t="s">
        <v>47</v>
      </c>
      <c r="B8" s="2" t="s">
        <v>116</v>
      </c>
      <c r="C8" s="17">
        <f>[1]Sheet1!$C$9</f>
        <v>5590296111</v>
      </c>
      <c r="D8" s="17">
        <v>5490406344</v>
      </c>
      <c r="E8" s="17">
        <v>5426688428</v>
      </c>
      <c r="F8" s="17">
        <v>5415750112</v>
      </c>
      <c r="G8" s="17">
        <v>4112262222</v>
      </c>
      <c r="H8" s="17">
        <v>4073363807</v>
      </c>
      <c r="I8" s="17">
        <v>3993385097</v>
      </c>
      <c r="J8" s="17">
        <v>4001791825</v>
      </c>
      <c r="K8" s="17">
        <f>[2]Sheet1!B8</f>
        <v>3889845121</v>
      </c>
      <c r="L8" s="17">
        <f>'[3]bilant 30.06.2022'!B12</f>
        <v>3839354673</v>
      </c>
      <c r="M8" s="17">
        <v>3822375798</v>
      </c>
      <c r="N8" s="17">
        <v>3814698495</v>
      </c>
      <c r="O8" s="30"/>
      <c r="P8" s="30"/>
      <c r="Q8" s="30"/>
      <c r="R8" s="30"/>
      <c r="S8" s="30"/>
      <c r="T8" s="30"/>
      <c r="U8" s="14"/>
      <c r="V8" s="14"/>
    </row>
    <row r="9" spans="1:22" ht="30" x14ac:dyDescent="0.25">
      <c r="A9" s="16" t="s">
        <v>111</v>
      </c>
      <c r="B9" s="15" t="s">
        <v>117</v>
      </c>
      <c r="C9" s="17">
        <f>[1]Sheet1!$C$10</f>
        <v>7952239</v>
      </c>
      <c r="D9" s="17">
        <v>9940299</v>
      </c>
      <c r="E9" s="17">
        <v>11928359</v>
      </c>
      <c r="F9" s="17">
        <v>13916419</v>
      </c>
      <c r="G9" s="17">
        <v>15904479</v>
      </c>
      <c r="H9" s="17">
        <v>17892539</v>
      </c>
      <c r="I9" s="17">
        <v>19880598</v>
      </c>
      <c r="J9" s="17">
        <v>21868658</v>
      </c>
      <c r="K9" s="17">
        <f>[2]Sheet1!B9</f>
        <v>23856718</v>
      </c>
      <c r="L9" s="17">
        <f>'[3]bilant 30.06.2022'!B13</f>
        <v>25844778</v>
      </c>
      <c r="M9" s="18">
        <v>27832838</v>
      </c>
      <c r="N9" s="18">
        <v>29820897</v>
      </c>
      <c r="T9" s="31"/>
      <c r="U9" s="14"/>
      <c r="V9" s="14"/>
    </row>
    <row r="10" spans="1:22" x14ac:dyDescent="0.25">
      <c r="A10" s="2" t="s">
        <v>48</v>
      </c>
      <c r="B10" s="2" t="s">
        <v>118</v>
      </c>
      <c r="C10" s="17">
        <f>[1]Sheet1!$C$11</f>
        <v>300647961</v>
      </c>
      <c r="D10" s="17">
        <v>288013272</v>
      </c>
      <c r="E10" s="17">
        <v>280514623</v>
      </c>
      <c r="F10" s="17">
        <v>282231988</v>
      </c>
      <c r="G10" s="17">
        <v>288141843</v>
      </c>
      <c r="H10" s="17">
        <v>302688243</v>
      </c>
      <c r="I10" s="17">
        <v>315012284</v>
      </c>
      <c r="J10" s="17">
        <v>337701123</v>
      </c>
      <c r="K10" s="17">
        <f>[2]Sheet1!B10+279236607</f>
        <v>288338117</v>
      </c>
      <c r="L10" s="17">
        <f>'[3]bilant 30.06.2022'!B14</f>
        <v>9413340</v>
      </c>
      <c r="M10" s="17">
        <v>7181761</v>
      </c>
      <c r="N10" s="17">
        <v>7105259</v>
      </c>
      <c r="O10" s="32"/>
      <c r="P10" s="32"/>
      <c r="Q10" s="32"/>
      <c r="R10" s="32"/>
      <c r="S10" s="32"/>
      <c r="T10" s="32"/>
      <c r="U10" s="14"/>
      <c r="V10" s="14"/>
    </row>
    <row r="11" spans="1:22" x14ac:dyDescent="0.25">
      <c r="A11" s="2" t="s">
        <v>49</v>
      </c>
      <c r="B11" s="2" t="s">
        <v>119</v>
      </c>
      <c r="C11" s="17">
        <f>[1]Sheet1!$C$12</f>
        <v>85767355</v>
      </c>
      <c r="D11" s="17">
        <v>85767355</v>
      </c>
      <c r="E11" s="17">
        <v>85767355</v>
      </c>
      <c r="F11" s="17">
        <v>85767355</v>
      </c>
      <c r="G11" s="17">
        <v>85760294</v>
      </c>
      <c r="H11" s="17">
        <v>85760294</v>
      </c>
      <c r="I11" s="17">
        <v>85760294</v>
      </c>
      <c r="J11" s="17">
        <v>86000088</v>
      </c>
      <c r="K11" s="17">
        <f>[2]Sheet1!B12</f>
        <v>86000088</v>
      </c>
      <c r="L11" s="17">
        <f>'[3]bilant 30.06.2022'!B15</f>
        <v>85997774</v>
      </c>
      <c r="M11" s="17">
        <v>81742973</v>
      </c>
      <c r="N11" s="17">
        <v>81742973</v>
      </c>
      <c r="O11" s="29"/>
      <c r="P11" s="29"/>
      <c r="Q11" s="29"/>
      <c r="R11" s="29"/>
      <c r="S11" s="29"/>
      <c r="T11" s="29"/>
      <c r="U11" s="14"/>
      <c r="V11" s="14"/>
    </row>
    <row r="12" spans="1:22" hidden="1" x14ac:dyDescent="0.25">
      <c r="A12" s="2" t="s">
        <v>46</v>
      </c>
      <c r="B12" s="2" t="s">
        <v>3</v>
      </c>
      <c r="C12" s="17"/>
      <c r="D12" s="17"/>
      <c r="E12" s="17">
        <f>SUM(E8:E11)</f>
        <v>5804898765</v>
      </c>
      <c r="F12" s="17"/>
      <c r="G12" s="17"/>
      <c r="H12" s="17"/>
      <c r="I12" s="17"/>
      <c r="J12" s="17"/>
      <c r="K12" s="17"/>
      <c r="L12" s="17"/>
      <c r="M12" s="17"/>
      <c r="N12" s="17">
        <v>0</v>
      </c>
      <c r="O12" s="29"/>
      <c r="P12" s="29"/>
      <c r="Q12" s="29"/>
      <c r="R12" s="29"/>
      <c r="S12" s="29"/>
      <c r="T12" s="29"/>
      <c r="U12" s="14"/>
      <c r="V12" s="14"/>
    </row>
    <row r="13" spans="1:22" x14ac:dyDescent="0.25">
      <c r="A13" s="4" t="s">
        <v>50</v>
      </c>
      <c r="B13" s="4" t="s">
        <v>4</v>
      </c>
      <c r="C13" s="19">
        <f>[1]Sheet1!$C$13</f>
        <v>5984663666</v>
      </c>
      <c r="D13" s="19">
        <v>5874127270</v>
      </c>
      <c r="E13" s="19">
        <f>SUM(E9:E12)</f>
        <v>6183109102</v>
      </c>
      <c r="F13" s="19">
        <v>5797665874</v>
      </c>
      <c r="G13" s="19">
        <v>4502068838</v>
      </c>
      <c r="H13" s="19">
        <v>4479704883</v>
      </c>
      <c r="I13" s="19">
        <v>4414038273</v>
      </c>
      <c r="J13" s="19">
        <v>4447361694</v>
      </c>
      <c r="K13" s="19">
        <f>[2]Sheet1!$B$13</f>
        <v>4288040044</v>
      </c>
      <c r="L13" s="19">
        <f>'[3]bilant 30.06.2022'!$B$16</f>
        <v>3960610565</v>
      </c>
      <c r="M13" s="19">
        <v>3939133370</v>
      </c>
      <c r="N13" s="19">
        <v>3933367624</v>
      </c>
      <c r="O13" s="30"/>
      <c r="P13" s="30"/>
      <c r="Q13" s="30"/>
      <c r="R13" s="30"/>
      <c r="S13" s="30"/>
      <c r="T13" s="30"/>
      <c r="U13" s="14"/>
      <c r="V13" s="14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T14" s="31"/>
      <c r="U14" s="14"/>
      <c r="V14" s="14"/>
    </row>
    <row r="15" spans="1:22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2"/>
      <c r="P15" s="32"/>
      <c r="Q15" s="32"/>
      <c r="R15" s="32"/>
      <c r="S15" s="32"/>
      <c r="T15" s="32"/>
      <c r="U15" s="14"/>
      <c r="V15" s="14"/>
    </row>
    <row r="16" spans="1:22" x14ac:dyDescent="0.25">
      <c r="A16" s="5" t="s">
        <v>52</v>
      </c>
      <c r="B16" s="5" t="s">
        <v>6</v>
      </c>
      <c r="C16" s="21">
        <f>[1]Sheet1!$C$16</f>
        <v>51393500</v>
      </c>
      <c r="D16" s="21">
        <v>54315442</v>
      </c>
      <c r="E16" s="21">
        <v>53559454</v>
      </c>
      <c r="F16" s="21">
        <v>51084833</v>
      </c>
      <c r="G16" s="21">
        <v>48512959</v>
      </c>
      <c r="H16" s="21">
        <v>52298612</v>
      </c>
      <c r="I16" s="21">
        <v>45339312</v>
      </c>
      <c r="J16" s="21">
        <v>42047194</v>
      </c>
      <c r="K16" s="21">
        <f>[2]Sheet1!B16</f>
        <v>40695955</v>
      </c>
      <c r="L16" s="21">
        <f>'[3]bilant 30.06.2022'!$B$19</f>
        <v>40942430</v>
      </c>
      <c r="M16" s="21">
        <v>41610381</v>
      </c>
      <c r="N16" s="21">
        <v>39939697</v>
      </c>
      <c r="O16" s="29"/>
      <c r="P16" s="29"/>
      <c r="Q16" s="29"/>
      <c r="R16" s="29"/>
      <c r="S16" s="29"/>
      <c r="T16" s="29"/>
      <c r="U16" s="14"/>
      <c r="V16" s="14"/>
    </row>
    <row r="17" spans="1:22" x14ac:dyDescent="0.25">
      <c r="A17" s="2" t="s">
        <v>53</v>
      </c>
      <c r="B17" s="2" t="s">
        <v>120</v>
      </c>
      <c r="C17" s="21">
        <f>[1]Sheet1!$C$17</f>
        <v>2360938483</v>
      </c>
      <c r="D17" s="21">
        <v>3389844079</v>
      </c>
      <c r="E17" s="21">
        <v>2133706364</v>
      </c>
      <c r="F17" s="21">
        <v>2115557772</v>
      </c>
      <c r="G17" s="21">
        <v>1507756136</v>
      </c>
      <c r="H17" s="21">
        <v>1577716066</v>
      </c>
      <c r="I17" s="21">
        <v>1755237145</v>
      </c>
      <c r="J17" s="21">
        <v>3340471542</v>
      </c>
      <c r="K17" s="21">
        <f>[2]Sheet1!B17</f>
        <v>3650123682</v>
      </c>
      <c r="L17" s="21">
        <f>'[3]bilant 30.06.2022'!$B$20</f>
        <v>2913854722</v>
      </c>
      <c r="M17" s="21">
        <v>3443212940</v>
      </c>
      <c r="N17" s="21">
        <v>2995581608</v>
      </c>
      <c r="O17" s="29"/>
      <c r="P17" s="29"/>
      <c r="Q17" s="29"/>
      <c r="R17" s="29"/>
      <c r="S17" s="29"/>
      <c r="T17" s="29"/>
      <c r="U17" s="14"/>
      <c r="V17" s="14"/>
    </row>
    <row r="18" spans="1:22" x14ac:dyDescent="0.25">
      <c r="A18" s="2" t="s">
        <v>56</v>
      </c>
      <c r="B18" s="2" t="s">
        <v>8</v>
      </c>
      <c r="C18" s="21">
        <v>0</v>
      </c>
      <c r="D18" s="21">
        <v>3917906</v>
      </c>
      <c r="E18" s="21"/>
      <c r="F18" s="21">
        <v>0</v>
      </c>
      <c r="G18" s="21"/>
      <c r="H18" s="21">
        <v>903979</v>
      </c>
      <c r="I18" s="21">
        <v>0</v>
      </c>
      <c r="J18" s="21">
        <v>3988973</v>
      </c>
      <c r="K18" s="21">
        <f>[2]Sheet1!B18</f>
        <v>0</v>
      </c>
      <c r="L18" s="21">
        <f>'[3]bilant 30.06.2022'!$B$23</f>
        <v>16273685</v>
      </c>
      <c r="M18" s="21">
        <v>17957102</v>
      </c>
      <c r="N18" s="21">
        <v>21213984</v>
      </c>
      <c r="O18" s="30"/>
      <c r="P18" s="30"/>
      <c r="Q18" s="30"/>
      <c r="R18" s="30"/>
      <c r="S18" s="30"/>
      <c r="T18" s="30"/>
      <c r="U18" s="14"/>
      <c r="V18" s="14"/>
    </row>
    <row r="19" spans="1:22" x14ac:dyDescent="0.25">
      <c r="A19" s="2" t="s">
        <v>54</v>
      </c>
      <c r="B19" s="2" t="s">
        <v>7</v>
      </c>
      <c r="C19" s="21">
        <v>0</v>
      </c>
      <c r="D19" s="21">
        <v>0</v>
      </c>
      <c r="E19" s="21">
        <v>0</v>
      </c>
      <c r="F19" s="21">
        <v>0</v>
      </c>
      <c r="G19" s="21"/>
      <c r="H19" s="21">
        <v>0</v>
      </c>
      <c r="I19" s="21">
        <v>0</v>
      </c>
      <c r="J19" s="21">
        <v>0</v>
      </c>
      <c r="K19" s="21">
        <v>0</v>
      </c>
      <c r="L19" s="21">
        <f>'[3]bilant 30.06.2022'!$B$21</f>
        <v>0</v>
      </c>
      <c r="M19" s="21">
        <v>0</v>
      </c>
      <c r="N19" s="21">
        <v>0</v>
      </c>
      <c r="T19" s="31"/>
      <c r="U19" s="14"/>
      <c r="V19" s="14"/>
    </row>
    <row r="20" spans="1:22" x14ac:dyDescent="0.25">
      <c r="A20" s="2" t="s">
        <v>55</v>
      </c>
      <c r="B20" s="2" t="s">
        <v>121</v>
      </c>
      <c r="C20" s="21">
        <f>[1]Sheet1!$C$19</f>
        <v>899907906</v>
      </c>
      <c r="D20" s="21">
        <v>527104454</v>
      </c>
      <c r="E20" s="21">
        <v>462776840</v>
      </c>
      <c r="F20" s="21">
        <v>519358908</v>
      </c>
      <c r="G20" s="21">
        <v>645319565</v>
      </c>
      <c r="H20" s="21">
        <v>484357679</v>
      </c>
      <c r="I20" s="21">
        <v>323920409</v>
      </c>
      <c r="J20" s="21">
        <v>315146396</v>
      </c>
      <c r="K20" s="21">
        <f>[2]Sheet1!B19</f>
        <v>381877064</v>
      </c>
      <c r="L20" s="21">
        <f>'[3]bilant 30.06.2022'!$B$22</f>
        <v>110625282</v>
      </c>
      <c r="M20" s="21">
        <v>90127224</v>
      </c>
      <c r="N20" s="21">
        <v>252225142</v>
      </c>
      <c r="O20" s="32"/>
      <c r="P20" s="32"/>
      <c r="Q20" s="32"/>
      <c r="R20" s="32"/>
      <c r="S20" s="32"/>
      <c r="T20" s="32"/>
      <c r="U20" s="14"/>
      <c r="V20" s="14"/>
    </row>
    <row r="21" spans="1:22" x14ac:dyDescent="0.25">
      <c r="A21" s="1" t="s">
        <v>57</v>
      </c>
      <c r="B21" s="1" t="s">
        <v>9</v>
      </c>
      <c r="C21" s="20">
        <f>[1]Sheet1!$C$21</f>
        <v>3312239889</v>
      </c>
      <c r="D21" s="20">
        <v>3975181881</v>
      </c>
      <c r="E21" s="20">
        <v>2650042658</v>
      </c>
      <c r="F21" s="20">
        <v>2686001513</v>
      </c>
      <c r="G21" s="20">
        <v>2201588660</v>
      </c>
      <c r="H21" s="20">
        <v>2115276336</v>
      </c>
      <c r="I21" s="20">
        <v>2124496866</v>
      </c>
      <c r="J21" s="20">
        <v>3701654105</v>
      </c>
      <c r="K21" s="20">
        <f>[2]Sheet1!B21</f>
        <v>4072696701</v>
      </c>
      <c r="L21" s="20">
        <f>'[3]bilant 30.06.2022'!$B$24</f>
        <v>3081696119</v>
      </c>
      <c r="M21" s="20">
        <v>3592907647</v>
      </c>
      <c r="N21" s="20">
        <v>3308960431</v>
      </c>
      <c r="O21" s="29"/>
      <c r="P21" s="29"/>
      <c r="Q21" s="29"/>
      <c r="R21" s="29"/>
      <c r="S21" s="29"/>
      <c r="T21" s="29"/>
      <c r="U21" s="14"/>
      <c r="V21" s="14"/>
    </row>
    <row r="22" spans="1:22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K22" s="2"/>
      <c r="L22" s="2"/>
      <c r="M22" s="2"/>
      <c r="N22" s="2"/>
      <c r="O22" s="29"/>
      <c r="P22" s="29"/>
      <c r="Q22" s="29"/>
      <c r="R22" s="29"/>
      <c r="S22" s="29"/>
      <c r="T22" s="29"/>
      <c r="U22" s="14"/>
      <c r="V22" s="14"/>
    </row>
    <row r="23" spans="1:22" x14ac:dyDescent="0.25">
      <c r="A23" s="1" t="s">
        <v>114</v>
      </c>
      <c r="B23" s="1" t="s">
        <v>11</v>
      </c>
      <c r="C23" s="19">
        <f>[1]Sheet1!$C$23</f>
        <v>9296903555</v>
      </c>
      <c r="D23" s="19">
        <v>9849309151</v>
      </c>
      <c r="E23" s="19">
        <v>8454941423</v>
      </c>
      <c r="F23" s="19">
        <v>8483667387</v>
      </c>
      <c r="G23" s="19">
        <v>6703657498</v>
      </c>
      <c r="H23" s="19">
        <v>6594981219</v>
      </c>
      <c r="I23" s="19">
        <v>6538535139</v>
      </c>
      <c r="J23" s="19">
        <v>8149015799</v>
      </c>
      <c r="K23" s="19">
        <f>[2]Sheet1!B23</f>
        <v>8360736745</v>
      </c>
      <c r="L23" s="19">
        <f>L13+L21</f>
        <v>7042306684</v>
      </c>
      <c r="M23" s="19">
        <f>M13+M21</f>
        <v>7532041017</v>
      </c>
      <c r="N23" s="19">
        <v>7242328055</v>
      </c>
      <c r="O23" s="30"/>
      <c r="P23" s="30"/>
      <c r="Q23" s="30"/>
      <c r="R23" s="30"/>
      <c r="S23" s="30"/>
      <c r="T23" s="30"/>
      <c r="U23" s="14"/>
      <c r="V23" s="14"/>
    </row>
    <row r="24" spans="1:22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T24" s="31"/>
      <c r="U24" s="14"/>
      <c r="V24" s="14"/>
    </row>
    <row r="25" spans="1:2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2"/>
      <c r="P25" s="32"/>
      <c r="Q25" s="32"/>
      <c r="R25" s="32"/>
      <c r="S25" s="32"/>
      <c r="T25" s="32"/>
      <c r="U25" s="14"/>
      <c r="V25" s="14"/>
    </row>
    <row r="26" spans="1:22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9"/>
      <c r="P26" s="29"/>
      <c r="Q26" s="29"/>
      <c r="R26" s="29"/>
      <c r="S26" s="29"/>
      <c r="T26" s="29"/>
      <c r="U26" s="14"/>
      <c r="V26" s="14"/>
    </row>
    <row r="27" spans="1:22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9"/>
      <c r="P27" s="29"/>
      <c r="Q27" s="29"/>
      <c r="R27" s="29"/>
      <c r="S27" s="29"/>
      <c r="T27" s="29"/>
      <c r="U27" s="14"/>
      <c r="V27" s="14"/>
    </row>
    <row r="28" spans="1:22" x14ac:dyDescent="0.25">
      <c r="A28" s="2" t="s">
        <v>60</v>
      </c>
      <c r="B28" s="2" t="s">
        <v>13</v>
      </c>
      <c r="C28" s="17">
        <f>[1]Sheet1!C28</f>
        <v>733031420</v>
      </c>
      <c r="D28" s="17">
        <v>733031420</v>
      </c>
      <c r="E28" s="17">
        <v>733031420</v>
      </c>
      <c r="F28" s="17">
        <v>733031420</v>
      </c>
      <c r="G28" s="17">
        <v>733031420</v>
      </c>
      <c r="H28" s="17">
        <v>733031420</v>
      </c>
      <c r="I28" s="17">
        <v>733031420</v>
      </c>
      <c r="J28" s="17">
        <f>[4]Sheet1!B30</f>
        <v>733031420</v>
      </c>
      <c r="K28" s="17">
        <f>[2]Sheet1!B28</f>
        <v>733031420</v>
      </c>
      <c r="L28" s="17">
        <f>'[3]bilant 30.06.2022'!B31</f>
        <v>733031420</v>
      </c>
      <c r="M28" s="17">
        <v>733031420</v>
      </c>
      <c r="N28" s="17">
        <v>733031420</v>
      </c>
      <c r="O28" s="30"/>
      <c r="P28" s="30"/>
      <c r="Q28" s="30"/>
      <c r="R28" s="30"/>
      <c r="S28" s="30"/>
      <c r="T28" s="30"/>
      <c r="U28" s="14"/>
      <c r="V28" s="14"/>
    </row>
    <row r="29" spans="1:22" x14ac:dyDescent="0.25">
      <c r="A29" s="2" t="s">
        <v>61</v>
      </c>
      <c r="B29" s="2" t="s">
        <v>14</v>
      </c>
      <c r="C29" s="17">
        <f>[1]Sheet1!C29</f>
        <v>733031420</v>
      </c>
      <c r="D29" s="17">
        <v>733031420</v>
      </c>
      <c r="E29" s="17">
        <v>733031420</v>
      </c>
      <c r="F29" s="17">
        <v>733031420</v>
      </c>
      <c r="G29" s="17">
        <v>733031420</v>
      </c>
      <c r="H29" s="17">
        <v>733031420</v>
      </c>
      <c r="I29" s="17">
        <v>733031420</v>
      </c>
      <c r="J29" s="17">
        <f>[4]Sheet1!B31</f>
        <v>733031420</v>
      </c>
      <c r="K29" s="17">
        <f>[2]Sheet1!B29</f>
        <v>733031420</v>
      </c>
      <c r="L29" s="17">
        <f>'[3]bilant 30.06.2022'!B32</f>
        <v>733031420</v>
      </c>
      <c r="M29" s="17">
        <v>733031420</v>
      </c>
      <c r="N29" s="17">
        <v>733031420</v>
      </c>
      <c r="O29" s="33"/>
      <c r="P29" s="34"/>
      <c r="Q29" s="34"/>
      <c r="R29" s="34"/>
      <c r="T29" s="12"/>
      <c r="U29" s="14"/>
      <c r="V29" s="14"/>
    </row>
    <row r="30" spans="1:22" x14ac:dyDescent="0.25">
      <c r="A30" s="2" t="s">
        <v>62</v>
      </c>
      <c r="B30" s="2" t="s">
        <v>15</v>
      </c>
      <c r="C30" s="17">
        <f>[1]Sheet1!C30</f>
        <v>49842552</v>
      </c>
      <c r="D30" s="17">
        <v>49842552</v>
      </c>
      <c r="E30" s="17">
        <v>49842552</v>
      </c>
      <c r="F30" s="17">
        <v>49842552</v>
      </c>
      <c r="G30" s="17">
        <v>49842552</v>
      </c>
      <c r="H30" s="17">
        <v>49842552</v>
      </c>
      <c r="I30" s="17">
        <v>49842552</v>
      </c>
      <c r="J30" s="17">
        <f>[4]Sheet1!B32</f>
        <v>49842552</v>
      </c>
      <c r="K30" s="17">
        <f>[2]Sheet1!B30</f>
        <v>49842552</v>
      </c>
      <c r="L30" s="17">
        <f>'[3]bilant 30.06.2022'!B33</f>
        <v>49842552</v>
      </c>
      <c r="M30" s="17">
        <v>49842552</v>
      </c>
      <c r="N30" s="17">
        <v>49842552</v>
      </c>
      <c r="O30" s="33"/>
      <c r="P30" s="34"/>
      <c r="Q30" s="34"/>
      <c r="R30" s="34"/>
      <c r="T30" s="12"/>
      <c r="U30" s="14"/>
      <c r="V30" s="14"/>
    </row>
    <row r="31" spans="1:22" x14ac:dyDescent="0.25">
      <c r="A31" s="6" t="s">
        <v>63</v>
      </c>
      <c r="B31" s="6" t="s">
        <v>16</v>
      </c>
      <c r="C31" s="17">
        <f>[1]Sheet1!C31</f>
        <v>146606284</v>
      </c>
      <c r="D31" s="17">
        <v>146606284</v>
      </c>
      <c r="E31" s="17">
        <v>146606284</v>
      </c>
      <c r="F31" s="17">
        <v>146606284</v>
      </c>
      <c r="G31" s="17">
        <v>146606284</v>
      </c>
      <c r="H31" s="17">
        <v>146606284</v>
      </c>
      <c r="I31" s="17">
        <v>146606284</v>
      </c>
      <c r="J31" s="17">
        <v>146606284</v>
      </c>
      <c r="K31" s="17">
        <f>[2]Sheet1!B31</f>
        <v>137926619</v>
      </c>
      <c r="L31" s="17">
        <f>'[3]bilant 30.06.2022'!B34</f>
        <v>137926619</v>
      </c>
      <c r="M31" s="17">
        <v>137926619</v>
      </c>
      <c r="N31" s="17">
        <v>137926619</v>
      </c>
      <c r="O31" s="33"/>
      <c r="P31" s="34"/>
      <c r="Q31" s="34"/>
      <c r="R31" s="34"/>
      <c r="T31" s="12"/>
      <c r="U31" s="14"/>
      <c r="V31" s="14"/>
    </row>
    <row r="32" spans="1:22" x14ac:dyDescent="0.25">
      <c r="A32" s="6" t="s">
        <v>64</v>
      </c>
      <c r="B32" s="6" t="s">
        <v>17</v>
      </c>
      <c r="C32" s="17">
        <f>[1]Sheet1!C32</f>
        <v>1543192347</v>
      </c>
      <c r="D32" s="17">
        <v>1572768291</v>
      </c>
      <c r="E32" s="17">
        <v>1602636290</v>
      </c>
      <c r="F32" s="17">
        <v>1634711533</v>
      </c>
      <c r="G32" s="17">
        <v>655253254</v>
      </c>
      <c r="H32" s="17">
        <v>670703726</v>
      </c>
      <c r="I32" s="17">
        <v>686742091</v>
      </c>
      <c r="J32" s="17">
        <v>703232784</v>
      </c>
      <c r="K32" s="17">
        <f>[2]Sheet1!B32</f>
        <v>719363792</v>
      </c>
      <c r="L32" s="17">
        <f>'[3]bilant 30.06.2022'!B35</f>
        <v>735864928</v>
      </c>
      <c r="M32" s="17">
        <v>752577272</v>
      </c>
      <c r="N32" s="17">
        <v>769348928</v>
      </c>
      <c r="O32" s="29"/>
      <c r="P32" s="29"/>
      <c r="Q32" s="29"/>
      <c r="R32" s="29"/>
      <c r="S32" s="29"/>
      <c r="T32" s="29"/>
      <c r="U32" s="14"/>
      <c r="V32" s="14"/>
    </row>
    <row r="33" spans="1:22" x14ac:dyDescent="0.25">
      <c r="A33" s="2" t="s">
        <v>65</v>
      </c>
      <c r="B33" s="2" t="s">
        <v>18</v>
      </c>
      <c r="C33" s="17">
        <f>[1]Sheet1!C33</f>
        <v>242515174</v>
      </c>
      <c r="D33" s="17">
        <v>238770667</v>
      </c>
      <c r="E33" s="17">
        <v>216114260</v>
      </c>
      <c r="F33" s="17">
        <v>195710506</v>
      </c>
      <c r="G33" s="17">
        <v>165575868</v>
      </c>
      <c r="H33" s="17">
        <v>100113093</v>
      </c>
      <c r="I33" s="17">
        <v>39310392</v>
      </c>
      <c r="J33" s="17">
        <v>39310392</v>
      </c>
      <c r="K33" s="17">
        <f>[2]Sheet1!B33</f>
        <v>39310392</v>
      </c>
      <c r="L33" s="17">
        <f>'[3]bilant 30.06.2022'!B36</f>
        <v>37114923</v>
      </c>
      <c r="M33" s="17">
        <v>34425337</v>
      </c>
      <c r="N33" s="17">
        <v>31145250</v>
      </c>
      <c r="O33" s="30"/>
      <c r="P33" s="30"/>
      <c r="Q33" s="30"/>
      <c r="R33" s="30"/>
      <c r="S33" s="30"/>
      <c r="T33" s="30"/>
      <c r="U33" s="14"/>
      <c r="V33" s="14"/>
    </row>
    <row r="34" spans="1:22" x14ac:dyDescent="0.25">
      <c r="A34" s="5" t="s">
        <v>66</v>
      </c>
      <c r="B34" s="5" t="s">
        <v>19</v>
      </c>
      <c r="C34" s="17">
        <f>[1]Sheet1!C34</f>
        <v>2911651500</v>
      </c>
      <c r="D34" s="17">
        <v>2735323309</v>
      </c>
      <c r="E34" s="17">
        <v>2565697275</v>
      </c>
      <c r="F34" s="17">
        <v>2430243814</v>
      </c>
      <c r="G34" s="17">
        <v>2398943667</v>
      </c>
      <c r="H34" s="17">
        <v>2338553425</v>
      </c>
      <c r="I34" s="17">
        <v>2293230440</v>
      </c>
      <c r="J34" s="17">
        <v>2196479419</v>
      </c>
      <c r="K34" s="17">
        <f>[2]Sheet1!B34</f>
        <v>2101987057</v>
      </c>
      <c r="L34" s="17">
        <f>'[3]bilant 30.06.2022'!B37</f>
        <v>1695355106</v>
      </c>
      <c r="M34" s="17">
        <v>1658610740</v>
      </c>
      <c r="N34" s="17">
        <v>1633807204</v>
      </c>
      <c r="T34" s="31"/>
      <c r="U34" s="14"/>
      <c r="V34" s="14"/>
    </row>
    <row r="35" spans="1:22" x14ac:dyDescent="0.25">
      <c r="A35" s="1" t="s">
        <v>67</v>
      </c>
      <c r="B35" s="1" t="s">
        <v>20</v>
      </c>
      <c r="C35" s="19">
        <f>[1]Sheet1!C35</f>
        <v>5626839277</v>
      </c>
      <c r="D35" s="19">
        <v>5476342523</v>
      </c>
      <c r="E35" s="19">
        <f>SUM(E29:E34)</f>
        <v>5313928081</v>
      </c>
      <c r="F35" s="19">
        <v>5190146109</v>
      </c>
      <c r="G35" s="19">
        <v>4149253045</v>
      </c>
      <c r="H35" s="19">
        <v>4038850500</v>
      </c>
      <c r="I35" s="19">
        <v>3948763179</v>
      </c>
      <c r="J35" s="19">
        <v>3868502851</v>
      </c>
      <c r="K35" s="19">
        <f>[2]Sheet1!B35</f>
        <v>3781461832</v>
      </c>
      <c r="L35" s="19">
        <f>'[3]bilant 30.06.2022'!B38</f>
        <v>3389135548</v>
      </c>
      <c r="M35" s="20">
        <v>3366413940</v>
      </c>
      <c r="N35" s="20">
        <v>3355101973</v>
      </c>
      <c r="O35" s="32"/>
      <c r="P35" s="32"/>
      <c r="Q35" s="32"/>
      <c r="R35" s="32"/>
      <c r="S35" s="32"/>
      <c r="T35" s="32"/>
      <c r="U35" s="14"/>
      <c r="V35" s="14"/>
    </row>
    <row r="36" spans="1:2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9"/>
      <c r="P36" s="29"/>
      <c r="Q36" s="29"/>
      <c r="R36" s="29"/>
      <c r="S36" s="29"/>
      <c r="T36" s="29"/>
      <c r="U36" s="14"/>
      <c r="V36" s="14"/>
    </row>
    <row r="37" spans="1:22" x14ac:dyDescent="0.25">
      <c r="A37" s="4" t="s">
        <v>68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2"/>
      <c r="L37" s="17"/>
      <c r="M37" s="17"/>
      <c r="N37" s="17"/>
      <c r="O37" s="29"/>
      <c r="P37" s="29"/>
      <c r="Q37" s="29"/>
      <c r="R37" s="29"/>
      <c r="S37" s="29"/>
      <c r="T37" s="29"/>
      <c r="U37" s="14"/>
      <c r="V37" s="14"/>
    </row>
    <row r="38" spans="1:22" x14ac:dyDescent="0.25">
      <c r="A38" s="2" t="s">
        <v>69</v>
      </c>
      <c r="B38" s="2" t="s">
        <v>123</v>
      </c>
      <c r="C38" s="17">
        <f>[1]Sheet1!$C$38</f>
        <v>529238772</v>
      </c>
      <c r="D38" s="17">
        <v>525369305</v>
      </c>
      <c r="E38" s="17">
        <v>507099619</v>
      </c>
      <c r="F38" s="17">
        <v>519083803</v>
      </c>
      <c r="G38" s="17">
        <v>476109209</v>
      </c>
      <c r="H38" s="17">
        <v>456296626</v>
      </c>
      <c r="I38" s="17">
        <v>487780663</v>
      </c>
      <c r="J38" s="17">
        <v>439025206</v>
      </c>
      <c r="K38" s="17">
        <f>[2]Sheet1!B38</f>
        <v>440303793</v>
      </c>
      <c r="L38" s="17">
        <f>'[3]bilant 30.06.2022'!$B$41</f>
        <v>441366403</v>
      </c>
      <c r="M38" s="17">
        <v>447451720</v>
      </c>
      <c r="N38" s="17">
        <v>443434048</v>
      </c>
      <c r="O38" s="29"/>
      <c r="P38" s="29"/>
      <c r="Q38" s="29"/>
      <c r="R38" s="29"/>
      <c r="S38" s="29"/>
      <c r="T38" s="29"/>
      <c r="U38" s="29"/>
      <c r="V38" s="14"/>
    </row>
    <row r="39" spans="1:22" x14ac:dyDescent="0.25">
      <c r="A39" s="2" t="s">
        <v>70</v>
      </c>
      <c r="B39" s="2" t="s">
        <v>124</v>
      </c>
      <c r="C39" s="17">
        <f>[1]Sheet1!$C$39</f>
        <v>13927427</v>
      </c>
      <c r="D39" s="17">
        <v>19922580</v>
      </c>
      <c r="E39" s="17">
        <v>25891662</v>
      </c>
      <c r="F39" s="17">
        <v>31906178</v>
      </c>
      <c r="G39" s="17">
        <v>37911837</v>
      </c>
      <c r="H39" s="17">
        <v>43800945</v>
      </c>
      <c r="I39" s="17">
        <v>49649625</v>
      </c>
      <c r="J39" s="17">
        <v>55587774</v>
      </c>
      <c r="K39" s="17">
        <f>[2]Sheet1!B39</f>
        <v>61580506</v>
      </c>
      <c r="L39" s="17">
        <f>'[3]bilant 30.06.2022'!$B$42</f>
        <v>67488507</v>
      </c>
      <c r="M39" s="17">
        <v>73476740</v>
      </c>
      <c r="N39" s="17">
        <v>79455068</v>
      </c>
      <c r="O39" s="30"/>
      <c r="P39" s="30"/>
      <c r="Q39" s="30"/>
      <c r="R39" s="30"/>
      <c r="S39" s="30"/>
      <c r="T39" s="30"/>
      <c r="U39" s="30"/>
      <c r="V39" s="14"/>
    </row>
    <row r="40" spans="1:22" ht="30" x14ac:dyDescent="0.25">
      <c r="A40" s="15" t="s">
        <v>113</v>
      </c>
      <c r="B40" s="15" t="s">
        <v>137</v>
      </c>
      <c r="C40" s="17">
        <v>0</v>
      </c>
      <c r="D40" s="17">
        <v>2182520</v>
      </c>
      <c r="E40" s="17">
        <v>4337402</v>
      </c>
      <c r="F40" s="17">
        <v>6481491</v>
      </c>
      <c r="G40" s="17">
        <v>8600538</v>
      </c>
      <c r="H40" s="17">
        <v>10674570</v>
      </c>
      <c r="I40" s="17">
        <v>12712162</v>
      </c>
      <c r="J40" s="17">
        <v>14754992</v>
      </c>
      <c r="K40" s="17">
        <f>[2]Sheet1!B40</f>
        <v>16846566</v>
      </c>
      <c r="L40" s="17">
        <f>'[3]bilant 30.06.2022'!$B$43</f>
        <v>18835657</v>
      </c>
      <c r="M40" s="17">
        <v>20803932</v>
      </c>
      <c r="N40" s="17">
        <v>22751934</v>
      </c>
      <c r="T40" s="31"/>
      <c r="U40" s="31"/>
      <c r="V40" s="14"/>
    </row>
    <row r="41" spans="1:22" x14ac:dyDescent="0.25">
      <c r="A41" s="2" t="s">
        <v>71</v>
      </c>
      <c r="B41" s="2" t="s">
        <v>125</v>
      </c>
      <c r="C41" s="17">
        <f>[1]Sheet1!C41</f>
        <v>286962888</v>
      </c>
      <c r="D41" s="17">
        <v>287670685</v>
      </c>
      <c r="E41" s="17">
        <v>287963903</v>
      </c>
      <c r="F41" s="17">
        <v>285138157</v>
      </c>
      <c r="G41" s="17">
        <v>98414874</v>
      </c>
      <c r="H41" s="17">
        <v>101028170</v>
      </c>
      <c r="I41" s="17">
        <v>103233571</v>
      </c>
      <c r="J41" s="17">
        <v>107408732</v>
      </c>
      <c r="K41" s="17">
        <f>[2]Sheet1!B41</f>
        <v>111503686</v>
      </c>
      <c r="L41" s="17">
        <f>'[3]bilant 30.06.2022'!$B$44</f>
        <v>114267502</v>
      </c>
      <c r="M41" s="17">
        <v>116615548</v>
      </c>
      <c r="N41" s="17">
        <v>117343340</v>
      </c>
      <c r="O41" s="32"/>
      <c r="P41" s="32"/>
      <c r="Q41" s="32"/>
      <c r="R41" s="32"/>
      <c r="S41" s="32"/>
      <c r="T41" s="32"/>
      <c r="U41" s="32"/>
      <c r="V41" s="14"/>
    </row>
    <row r="42" spans="1:22" x14ac:dyDescent="0.25">
      <c r="A42" s="5" t="s">
        <v>72</v>
      </c>
      <c r="B42" s="8" t="s">
        <v>126</v>
      </c>
      <c r="C42" s="17">
        <f>[1]Sheet1!C42</f>
        <v>75277117</v>
      </c>
      <c r="D42" s="17">
        <v>75277117</v>
      </c>
      <c r="E42" s="17">
        <v>75277117</v>
      </c>
      <c r="F42" s="17">
        <v>75277117</v>
      </c>
      <c r="G42" s="17">
        <v>70533349</v>
      </c>
      <c r="H42" s="17">
        <v>70533349</v>
      </c>
      <c r="I42" s="17">
        <v>70533349</v>
      </c>
      <c r="J42" s="17">
        <v>70533349</v>
      </c>
      <c r="K42" s="17">
        <f>[2]Sheet1!B42</f>
        <v>59960381</v>
      </c>
      <c r="L42" s="17">
        <f>'[3]bilant 30.06.2022'!$B$45</f>
        <v>59960381</v>
      </c>
      <c r="M42" s="17">
        <v>59960381</v>
      </c>
      <c r="N42" s="17">
        <v>59960381</v>
      </c>
      <c r="O42" s="29"/>
      <c r="P42" s="29"/>
      <c r="Q42" s="29"/>
      <c r="R42" s="29"/>
      <c r="S42" s="29"/>
      <c r="T42" s="29"/>
      <c r="U42" s="29"/>
      <c r="V42" s="14"/>
    </row>
    <row r="43" spans="1:22" x14ac:dyDescent="0.25">
      <c r="A43" s="1" t="s">
        <v>73</v>
      </c>
      <c r="B43" s="1" t="s">
        <v>22</v>
      </c>
      <c r="C43" s="19">
        <f>[1]Sheet1!C43</f>
        <v>905406204</v>
      </c>
      <c r="D43" s="19">
        <v>910422207</v>
      </c>
      <c r="E43" s="19">
        <f>SUM(E38:E42)</f>
        <v>900569703</v>
      </c>
      <c r="F43" s="19">
        <v>917886746</v>
      </c>
      <c r="G43" s="19">
        <v>691569807</v>
      </c>
      <c r="H43" s="20">
        <v>682333660</v>
      </c>
      <c r="I43" s="20">
        <v>723909370</v>
      </c>
      <c r="J43" s="20">
        <v>687310053</v>
      </c>
      <c r="K43" s="20">
        <f>[2]Sheet1!B43</f>
        <v>690194932</v>
      </c>
      <c r="L43" s="20">
        <f>'[3]bilant 30.06.2022'!$B$46</f>
        <v>701918450</v>
      </c>
      <c r="M43" s="20">
        <v>718308321</v>
      </c>
      <c r="N43" s="20">
        <v>722944771</v>
      </c>
      <c r="O43" s="30"/>
      <c r="P43" s="30"/>
      <c r="Q43" s="30"/>
      <c r="R43" s="30"/>
      <c r="S43" s="30"/>
      <c r="T43" s="30"/>
      <c r="U43" s="30"/>
      <c r="V43" s="14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T44" s="31"/>
      <c r="U44" s="31"/>
      <c r="V44" s="14"/>
    </row>
    <row r="45" spans="1:22" x14ac:dyDescent="0.25">
      <c r="A45" s="4" t="s">
        <v>74</v>
      </c>
      <c r="B45" s="4" t="s">
        <v>23</v>
      </c>
      <c r="C45" s="4"/>
      <c r="D45" s="4"/>
      <c r="E45" s="4"/>
      <c r="F45" s="4"/>
      <c r="G45" s="4"/>
      <c r="H45" s="4"/>
      <c r="I45" s="4"/>
      <c r="J45" s="4"/>
      <c r="K45" s="2"/>
      <c r="L45" s="2"/>
      <c r="M45" s="2"/>
      <c r="N45" s="2"/>
      <c r="O45" s="32"/>
      <c r="P45" s="32"/>
      <c r="Q45" s="32"/>
      <c r="R45" s="32"/>
      <c r="S45" s="32"/>
      <c r="T45" s="32"/>
      <c r="U45" s="32"/>
      <c r="V45" s="14"/>
    </row>
    <row r="46" spans="1:22" x14ac:dyDescent="0.25">
      <c r="A46" s="2" t="s">
        <v>75</v>
      </c>
      <c r="B46" s="2" t="s">
        <v>127</v>
      </c>
      <c r="C46" s="17">
        <f>[1]Sheet1!C46</f>
        <v>2622695539</v>
      </c>
      <c r="D46" s="17">
        <v>3331287343</v>
      </c>
      <c r="E46" s="17">
        <v>2040168008</v>
      </c>
      <c r="F46" s="17">
        <v>2242193328</v>
      </c>
      <c r="G46" s="17">
        <v>1696964424</v>
      </c>
      <c r="H46" s="17">
        <v>1705812539</v>
      </c>
      <c r="I46" s="17">
        <v>1695949316</v>
      </c>
      <c r="J46" s="17">
        <v>3372266925</v>
      </c>
      <c r="K46" s="17">
        <f>[2]Sheet1!B46</f>
        <v>3639385551</v>
      </c>
      <c r="L46" s="17">
        <f>'[3]bilant 30.06.2022'!$B49</f>
        <v>2704991941</v>
      </c>
      <c r="M46" s="17">
        <v>3141613832</v>
      </c>
      <c r="N46" s="17">
        <v>3033542108</v>
      </c>
      <c r="O46" s="29"/>
      <c r="P46" s="29"/>
      <c r="Q46" s="29"/>
      <c r="R46" s="29"/>
      <c r="S46" s="29"/>
      <c r="T46" s="29"/>
      <c r="U46" s="29"/>
      <c r="V46" s="14"/>
    </row>
    <row r="47" spans="1:22" ht="30" x14ac:dyDescent="0.25">
      <c r="A47" s="16" t="s">
        <v>112</v>
      </c>
      <c r="B47" s="15" t="s">
        <v>138</v>
      </c>
      <c r="C47" s="17">
        <f>[1]Sheet1!C47</f>
        <v>8769718</v>
      </c>
      <c r="D47" s="17">
        <v>8730079</v>
      </c>
      <c r="E47" s="17">
        <v>8674803</v>
      </c>
      <c r="F47" s="17">
        <v>8641987</v>
      </c>
      <c r="G47" s="17">
        <v>8600538</v>
      </c>
      <c r="H47" s="17">
        <v>8539655</v>
      </c>
      <c r="I47" s="17">
        <v>8474761</v>
      </c>
      <c r="J47" s="17">
        <v>8431424</v>
      </c>
      <c r="K47" s="17">
        <f>[2]Sheet1!B47</f>
        <v>8423283</v>
      </c>
      <c r="L47" s="17">
        <f>'[3]bilant 30.06.2022'!$B50</f>
        <v>8371404</v>
      </c>
      <c r="M47" s="17">
        <v>8321573</v>
      </c>
      <c r="N47" s="17">
        <v>8273431</v>
      </c>
      <c r="O47" s="30"/>
      <c r="P47" s="30"/>
      <c r="Q47" s="30"/>
      <c r="R47" s="30"/>
      <c r="S47" s="30"/>
      <c r="T47" s="30"/>
      <c r="U47" s="30"/>
      <c r="V47" s="14"/>
    </row>
    <row r="48" spans="1:22" x14ac:dyDescent="0.25">
      <c r="A48" s="2" t="s">
        <v>76</v>
      </c>
      <c r="B48" s="2" t="s">
        <v>128</v>
      </c>
      <c r="C48" s="17">
        <f>[1]Sheet1!C48</f>
        <v>14390482</v>
      </c>
      <c r="D48" s="17">
        <v>16272481</v>
      </c>
      <c r="E48" s="17">
        <v>13886139</v>
      </c>
      <c r="F48" s="17">
        <v>18507735</v>
      </c>
      <c r="G48" s="17">
        <v>12264199</v>
      </c>
      <c r="H48" s="17">
        <v>12208497</v>
      </c>
      <c r="I48" s="17">
        <v>11952528</v>
      </c>
      <c r="J48" s="17">
        <v>12718537</v>
      </c>
      <c r="K48" s="17">
        <f>[2]Sheet1!B48</f>
        <v>10325046</v>
      </c>
      <c r="L48" s="17">
        <f>'[3]bilant 30.06.2022'!$B51</f>
        <v>10778781</v>
      </c>
      <c r="M48" s="17">
        <v>10983864</v>
      </c>
      <c r="N48" s="17">
        <v>14323661</v>
      </c>
      <c r="T48" s="31"/>
      <c r="U48" s="31"/>
      <c r="V48" s="14"/>
    </row>
    <row r="49" spans="1:22" x14ac:dyDescent="0.25">
      <c r="A49" s="2" t="s">
        <v>108</v>
      </c>
      <c r="B49" s="2" t="s">
        <v>124</v>
      </c>
      <c r="C49" s="17">
        <f>[1]Sheet1!C49</f>
        <v>24479295</v>
      </c>
      <c r="D49" s="17">
        <v>24416778</v>
      </c>
      <c r="E49" s="17">
        <v>73300808</v>
      </c>
      <c r="F49" s="17">
        <v>24528217</v>
      </c>
      <c r="G49" s="17">
        <v>24717431</v>
      </c>
      <c r="H49" s="17">
        <v>24585057</v>
      </c>
      <c r="I49" s="17">
        <v>24707096</v>
      </c>
      <c r="J49" s="17">
        <v>92249024</v>
      </c>
      <c r="K49" s="17">
        <f>[2]Sheet1!B49</f>
        <v>100608605</v>
      </c>
      <c r="L49" s="17">
        <f>'[3]bilant 30.06.2022'!$B52</f>
        <v>157160749</v>
      </c>
      <c r="M49" s="17">
        <v>215616670</v>
      </c>
      <c r="N49" s="17">
        <v>24871963</v>
      </c>
      <c r="O49" s="32"/>
      <c r="P49" s="32"/>
      <c r="Q49" s="32"/>
      <c r="R49" s="32"/>
      <c r="S49" s="32"/>
      <c r="T49" s="32"/>
      <c r="U49" s="32"/>
      <c r="V49" s="14"/>
    </row>
    <row r="50" spans="1:22" x14ac:dyDescent="0.25">
      <c r="A50" s="2" t="s">
        <v>77</v>
      </c>
      <c r="B50" s="2" t="s">
        <v>24</v>
      </c>
      <c r="C50" s="17">
        <f>[1]Sheet1!C50</f>
        <v>57888282</v>
      </c>
      <c r="D50" s="17">
        <v>61246104</v>
      </c>
      <c r="E50" s="17">
        <v>63114383</v>
      </c>
      <c r="F50" s="17">
        <v>65205991</v>
      </c>
      <c r="G50" s="17">
        <v>63014241</v>
      </c>
      <c r="H50" s="17">
        <v>64023368</v>
      </c>
      <c r="I50" s="17">
        <v>67348249</v>
      </c>
      <c r="J50" s="17">
        <v>68174547</v>
      </c>
      <c r="K50" s="17">
        <f>[2]Sheet1!B50</f>
        <v>37902520</v>
      </c>
      <c r="L50" s="17">
        <f>'[3]bilant 30.06.2022'!$B53</f>
        <v>38397779</v>
      </c>
      <c r="M50" s="17">
        <v>38945673</v>
      </c>
      <c r="N50" s="17">
        <v>51688960</v>
      </c>
      <c r="O50" s="29"/>
      <c r="P50" s="29"/>
      <c r="Q50" s="29"/>
      <c r="R50" s="29"/>
      <c r="S50" s="29"/>
      <c r="T50" s="29"/>
      <c r="U50" s="29"/>
      <c r="V50" s="14"/>
    </row>
    <row r="51" spans="1:22" x14ac:dyDescent="0.25">
      <c r="A51" s="6" t="s">
        <v>78</v>
      </c>
      <c r="B51" s="6" t="s">
        <v>129</v>
      </c>
      <c r="C51" s="17">
        <f>[1]Sheet1!C51</f>
        <v>21786056</v>
      </c>
      <c r="D51" s="17">
        <v>20591636</v>
      </c>
      <c r="E51" s="17">
        <v>19908815</v>
      </c>
      <c r="F51" s="17">
        <v>16137336</v>
      </c>
      <c r="G51" s="17">
        <v>48622745</v>
      </c>
      <c r="H51" s="17">
        <v>58627943</v>
      </c>
      <c r="I51" s="17">
        <v>40487626</v>
      </c>
      <c r="J51" s="17">
        <v>39362438</v>
      </c>
      <c r="K51" s="17">
        <f>[2]Sheet1!B51</f>
        <v>33930491</v>
      </c>
      <c r="L51" s="17">
        <f>'[3]bilant 30.06.2022'!$B54</f>
        <v>31552032</v>
      </c>
      <c r="M51" s="17">
        <v>31837144</v>
      </c>
      <c r="N51" s="17">
        <v>31581188</v>
      </c>
      <c r="O51" s="30"/>
      <c r="P51" s="30"/>
      <c r="Q51" s="30"/>
      <c r="R51" s="30"/>
      <c r="S51" s="30"/>
      <c r="T51" s="30"/>
      <c r="U51" s="30"/>
      <c r="V51" s="14"/>
    </row>
    <row r="52" spans="1:22" x14ac:dyDescent="0.25">
      <c r="A52" s="5" t="s">
        <v>79</v>
      </c>
      <c r="B52" s="8" t="s">
        <v>130</v>
      </c>
      <c r="C52" s="17">
        <v>14648702</v>
      </c>
      <c r="D52" s="17">
        <v>0</v>
      </c>
      <c r="E52" s="17">
        <v>21390683</v>
      </c>
      <c r="F52" s="17">
        <v>419938</v>
      </c>
      <c r="G52" s="17">
        <v>8651068</v>
      </c>
      <c r="H52" s="17">
        <v>0</v>
      </c>
      <c r="I52" s="17">
        <v>16943014</v>
      </c>
      <c r="J52" s="17"/>
      <c r="K52" s="17">
        <f>[2]Sheet1!B52</f>
        <v>58504485</v>
      </c>
      <c r="L52" s="17">
        <f>'[3]bilant 30.06.2022'!$B55</f>
        <v>0</v>
      </c>
      <c r="M52" s="17">
        <v>0</v>
      </c>
      <c r="N52" s="17">
        <v>0</v>
      </c>
      <c r="T52" s="31"/>
      <c r="U52" s="31"/>
      <c r="V52" s="14"/>
    </row>
    <row r="53" spans="1:22" x14ac:dyDescent="0.25">
      <c r="A53" s="1" t="s">
        <v>80</v>
      </c>
      <c r="B53" s="1" t="s">
        <v>25</v>
      </c>
      <c r="C53" s="19">
        <f>[1]Sheet1!$C$53</f>
        <v>2764658074</v>
      </c>
      <c r="D53" s="19">
        <v>3462544421</v>
      </c>
      <c r="E53" s="19">
        <f>SUM(E46:E52)</f>
        <v>2240443639</v>
      </c>
      <c r="F53" s="19">
        <v>2375634532</v>
      </c>
      <c r="G53" s="19">
        <v>1862834646</v>
      </c>
      <c r="H53" s="19">
        <v>1873797059</v>
      </c>
      <c r="I53" s="19">
        <v>1865862590</v>
      </c>
      <c r="J53" s="19">
        <v>3593202895</v>
      </c>
      <c r="K53" s="19">
        <f>[2]Sheet1!B53</f>
        <v>3889079981</v>
      </c>
      <c r="L53" s="19">
        <f>'[3]bilant 30.06.2022'!$B56</f>
        <v>2951252686</v>
      </c>
      <c r="M53" s="20">
        <v>3447318756</v>
      </c>
      <c r="N53" s="20">
        <v>3164281311</v>
      </c>
      <c r="O53" s="32"/>
      <c r="P53" s="32"/>
      <c r="Q53" s="32"/>
      <c r="R53" s="32"/>
      <c r="S53" s="32"/>
      <c r="T53" s="32"/>
      <c r="U53" s="32"/>
      <c r="V53" s="14"/>
    </row>
    <row r="54" spans="1:22" x14ac:dyDescent="0.25">
      <c r="A54" s="4" t="s">
        <v>81</v>
      </c>
      <c r="B54" s="4" t="s">
        <v>26</v>
      </c>
      <c r="C54" s="19">
        <f>[1]Sheet1!$C$54</f>
        <v>3670064278</v>
      </c>
      <c r="D54" s="19">
        <v>4372966628</v>
      </c>
      <c r="E54" s="19">
        <f>E43+E53</f>
        <v>3141013342</v>
      </c>
      <c r="F54" s="19">
        <v>3293521278</v>
      </c>
      <c r="G54" s="19">
        <v>2554404453</v>
      </c>
      <c r="H54" s="19">
        <v>2556130719</v>
      </c>
      <c r="I54" s="19">
        <v>2589771960</v>
      </c>
      <c r="J54" s="19">
        <v>4280512948</v>
      </c>
      <c r="K54" s="19">
        <f>[2]Sheet1!B54</f>
        <v>4579274913</v>
      </c>
      <c r="L54" s="19">
        <f>'[3]bilant 30.06.2022'!$B57</f>
        <v>3653171136</v>
      </c>
      <c r="M54" s="19">
        <v>4165627077</v>
      </c>
      <c r="N54" s="19">
        <v>3887226082</v>
      </c>
      <c r="O54" s="29"/>
      <c r="P54" s="29"/>
      <c r="Q54" s="29"/>
      <c r="R54" s="29"/>
      <c r="S54" s="29"/>
      <c r="T54" s="29"/>
      <c r="U54" s="29"/>
      <c r="V54" s="14"/>
    </row>
    <row r="55" spans="1:22" x14ac:dyDescent="0.25">
      <c r="A55" s="4"/>
      <c r="B55" s="4" t="s">
        <v>10</v>
      </c>
      <c r="C55" s="4"/>
      <c r="D55" s="4"/>
      <c r="E55" s="19"/>
      <c r="F55" s="19"/>
      <c r="G55" s="17"/>
      <c r="H55" s="17"/>
      <c r="I55" s="17"/>
      <c r="J55" s="17"/>
      <c r="K55" s="17"/>
      <c r="L55" s="17"/>
      <c r="M55" s="4"/>
      <c r="N55" s="4"/>
      <c r="O55" s="30"/>
      <c r="P55" s="30"/>
      <c r="Q55" s="30"/>
      <c r="R55" s="30"/>
      <c r="S55" s="30"/>
      <c r="T55" s="30"/>
      <c r="U55" s="30"/>
      <c r="V55" s="14"/>
    </row>
    <row r="56" spans="1:22" x14ac:dyDescent="0.25">
      <c r="A56" s="4" t="s">
        <v>82</v>
      </c>
      <c r="B56" s="4" t="s">
        <v>131</v>
      </c>
      <c r="C56" s="19">
        <f>[1]Sheet1!$C$56</f>
        <v>9296903555</v>
      </c>
      <c r="D56" s="19">
        <v>9849309151</v>
      </c>
      <c r="E56" s="19">
        <f>E35+E43+E53</f>
        <v>8454941423</v>
      </c>
      <c r="F56" s="19">
        <v>8483667387</v>
      </c>
      <c r="G56" s="19">
        <v>6703657498</v>
      </c>
      <c r="H56" s="19">
        <v>6594981219</v>
      </c>
      <c r="I56" s="19">
        <v>6538535139</v>
      </c>
      <c r="J56" s="19">
        <v>8149015799</v>
      </c>
      <c r="K56" s="19">
        <f>[2]Sheet1!B56</f>
        <v>8360736745</v>
      </c>
      <c r="L56" s="19">
        <f>'[3]bilant 30.06.2022'!$B59</f>
        <v>7042306684</v>
      </c>
      <c r="M56" s="19">
        <v>7532041017</v>
      </c>
      <c r="N56" s="19">
        <v>7242328055</v>
      </c>
      <c r="T56" s="31"/>
      <c r="U56" s="31"/>
      <c r="V56" s="14"/>
    </row>
    <row r="57" spans="1:22" x14ac:dyDescent="0.25">
      <c r="A57" s="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32"/>
      <c r="P57" s="32"/>
      <c r="Q57" s="32"/>
      <c r="R57" s="32"/>
      <c r="S57" s="32"/>
      <c r="T57" s="32"/>
      <c r="U57" s="32"/>
    </row>
    <row r="58" spans="1:22" x14ac:dyDescent="0.25">
      <c r="O58" s="29"/>
      <c r="P58" s="29"/>
      <c r="Q58" s="29"/>
      <c r="R58" s="29"/>
      <c r="S58" s="29"/>
      <c r="T58" s="29"/>
      <c r="U58" s="29"/>
    </row>
    <row r="59" spans="1:22" x14ac:dyDescent="0.25">
      <c r="O59" s="30"/>
      <c r="P59" s="30"/>
      <c r="Q59" s="30"/>
      <c r="R59" s="30"/>
      <c r="S59" s="30"/>
      <c r="T59" s="30"/>
      <c r="U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workbookViewId="0">
      <selection activeCell="P18" sqref="P18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16.85546875" customWidth="1"/>
    <col min="4" max="4" width="14.7109375" customWidth="1"/>
    <col min="5" max="6" width="18.7109375" bestFit="1" customWidth="1"/>
    <col min="7" max="9" width="17.5703125" bestFit="1" customWidth="1"/>
    <col min="10" max="10" width="17.5703125" hidden="1" customWidth="1" outlineLevel="1"/>
    <col min="11" max="14" width="16.28515625" hidden="1" customWidth="1" outlineLevel="1"/>
    <col min="15" max="15" width="9.140625" collapsed="1"/>
    <col min="17" max="18" width="15" bestFit="1" customWidth="1"/>
  </cols>
  <sheetData>
    <row r="2" spans="1:18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1:18" x14ac:dyDescent="0.25">
      <c r="A4" s="1" t="s">
        <v>84</v>
      </c>
      <c r="B4" s="1" t="s">
        <v>0</v>
      </c>
      <c r="C4" s="28" t="s">
        <v>148</v>
      </c>
      <c r="D4" s="28" t="s">
        <v>147</v>
      </c>
      <c r="E4" s="28" t="s">
        <v>146</v>
      </c>
      <c r="F4" s="28" t="s">
        <v>145</v>
      </c>
      <c r="G4" s="28" t="s">
        <v>144</v>
      </c>
      <c r="H4" s="28" t="s">
        <v>143</v>
      </c>
      <c r="I4" s="28" t="s">
        <v>142</v>
      </c>
      <c r="J4" s="28" t="s">
        <v>139</v>
      </c>
      <c r="K4" s="11">
        <v>44834</v>
      </c>
      <c r="L4" s="11">
        <v>44742</v>
      </c>
      <c r="M4" s="11">
        <v>44651</v>
      </c>
      <c r="N4" s="11">
        <v>44561</v>
      </c>
    </row>
    <row r="5" spans="1:18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P6" s="12"/>
    </row>
    <row r="7" spans="1:18" x14ac:dyDescent="0.25">
      <c r="A7" s="2" t="s">
        <v>87</v>
      </c>
      <c r="B7" s="2" t="s">
        <v>28</v>
      </c>
      <c r="C7" s="3">
        <f>[5]Sheet1!C6</f>
        <v>1493476642</v>
      </c>
      <c r="D7" s="3">
        <v>985278041</v>
      </c>
      <c r="E7" s="3">
        <v>502600128</v>
      </c>
      <c r="F7" s="3">
        <v>1956026997</v>
      </c>
      <c r="G7" s="3">
        <v>1438902608</v>
      </c>
      <c r="H7" s="3">
        <v>959056770</v>
      </c>
      <c r="I7" s="3">
        <v>486949736</v>
      </c>
      <c r="J7" s="3">
        <v>1884908784</v>
      </c>
      <c r="K7" s="3">
        <f>'[6]cpp 30.09.2022'!B9</f>
        <v>1415905429</v>
      </c>
      <c r="L7" s="3">
        <f>'[3]cpp 30.06.2022'!B11</f>
        <v>832549531</v>
      </c>
      <c r="M7" s="3">
        <v>418792129</v>
      </c>
      <c r="N7" s="3">
        <v>1252286233</v>
      </c>
      <c r="P7" s="12"/>
      <c r="Q7" s="13"/>
      <c r="R7" s="13"/>
    </row>
    <row r="8" spans="1:18" x14ac:dyDescent="0.25">
      <c r="A8" s="2" t="s">
        <v>88</v>
      </c>
      <c r="B8" s="2" t="s">
        <v>29</v>
      </c>
      <c r="C8" s="3">
        <f>[5]Sheet1!C7</f>
        <v>474185392</v>
      </c>
      <c r="D8" s="3">
        <v>311694891</v>
      </c>
      <c r="E8" s="3">
        <v>126798947</v>
      </c>
      <c r="F8" s="3">
        <v>390661225</v>
      </c>
      <c r="G8" s="3">
        <v>291900538</v>
      </c>
      <c r="H8" s="3">
        <v>192750785</v>
      </c>
      <c r="I8" s="3">
        <v>100644860</v>
      </c>
      <c r="J8" s="3">
        <v>533615814</v>
      </c>
      <c r="K8" s="3">
        <f>'[6]cpp 30.09.2022'!B10</f>
        <v>379228945</v>
      </c>
      <c r="L8" s="3">
        <f>'[3]cpp 30.06.2022'!B12</f>
        <v>251719761</v>
      </c>
      <c r="M8" s="3">
        <v>134061493</v>
      </c>
      <c r="N8" s="3">
        <v>623720414</v>
      </c>
      <c r="P8" s="12"/>
      <c r="Q8" s="13"/>
      <c r="R8" s="13"/>
    </row>
    <row r="9" spans="1:18" x14ac:dyDescent="0.25">
      <c r="A9" s="2" t="s">
        <v>89</v>
      </c>
      <c r="B9" s="2" t="s">
        <v>133</v>
      </c>
      <c r="C9" s="3">
        <f>[5]Sheet1!C8</f>
        <v>4012864936</v>
      </c>
      <c r="D9" s="3">
        <v>3229089384</v>
      </c>
      <c r="E9" s="3">
        <v>1332367628</v>
      </c>
      <c r="F9" s="3">
        <v>2269419063</v>
      </c>
      <c r="G9" s="3">
        <v>1532048147</v>
      </c>
      <c r="H9" s="3">
        <v>1017616030</v>
      </c>
      <c r="I9" s="3">
        <v>507918766</v>
      </c>
      <c r="J9" s="3">
        <v>3478995282</v>
      </c>
      <c r="K9" s="3">
        <f>'[6]cpp 30.09.2022'!B11</f>
        <v>2774427999</v>
      </c>
      <c r="L9" s="3">
        <f>'[3]cpp 30.06.2022'!B13</f>
        <v>1494830998</v>
      </c>
      <c r="M9" s="3">
        <v>665038635</v>
      </c>
      <c r="N9" s="3">
        <v>1822563918</v>
      </c>
      <c r="P9" s="12"/>
      <c r="Q9" s="13"/>
      <c r="R9" s="13"/>
    </row>
    <row r="10" spans="1:18" x14ac:dyDescent="0.25">
      <c r="A10" s="2" t="s">
        <v>90</v>
      </c>
      <c r="B10" s="2" t="s">
        <v>30</v>
      </c>
      <c r="C10" s="3">
        <f>[5]Sheet1!C9</f>
        <v>190033910</v>
      </c>
      <c r="D10" s="3">
        <v>159126942</v>
      </c>
      <c r="E10" s="3">
        <v>26447114</v>
      </c>
      <c r="F10" s="3">
        <v>102000907</v>
      </c>
      <c r="G10" s="3">
        <v>45453870</v>
      </c>
      <c r="H10" s="3">
        <v>30316419</v>
      </c>
      <c r="I10" s="3">
        <v>12282471</v>
      </c>
      <c r="J10" s="3">
        <v>388937976</v>
      </c>
      <c r="K10" s="3">
        <f>'[6]cpp 30.09.2022'!$B$12+279236607</f>
        <v>314586451</v>
      </c>
      <c r="L10" s="3">
        <f>'[3]cpp 30.06.2022'!B14</f>
        <v>25024884</v>
      </c>
      <c r="M10" s="3">
        <v>12611174</v>
      </c>
      <c r="N10" s="3">
        <v>56969232</v>
      </c>
      <c r="P10" s="12"/>
      <c r="Q10" s="13"/>
      <c r="R10" s="13"/>
    </row>
    <row r="11" spans="1:18" x14ac:dyDescent="0.25">
      <c r="A11" s="1" t="s">
        <v>91</v>
      </c>
      <c r="B11" s="1" t="s">
        <v>31</v>
      </c>
      <c r="C11" s="7">
        <f>[5]Sheet1!C10</f>
        <v>6170560880</v>
      </c>
      <c r="D11" s="7">
        <v>4685189258</v>
      </c>
      <c r="E11" s="7">
        <v>1988213817</v>
      </c>
      <c r="F11" s="7">
        <v>4718108192</v>
      </c>
      <c r="G11" s="7">
        <v>3308305163</v>
      </c>
      <c r="H11" s="35">
        <v>2199740004</v>
      </c>
      <c r="I11" s="35">
        <v>1107795833</v>
      </c>
      <c r="J11" s="35">
        <v>6286457856</v>
      </c>
      <c r="K11" s="22">
        <f>'[6]cpp 30.09.2022'!$B$14</f>
        <v>4884148824</v>
      </c>
      <c r="L11" s="22">
        <f>'[3]cpp 30.06.2022'!B15</f>
        <v>2604125174</v>
      </c>
      <c r="M11" s="22">
        <v>1230503431</v>
      </c>
      <c r="N11" s="22">
        <v>3755539797</v>
      </c>
      <c r="P11" s="12"/>
      <c r="Q11" s="13"/>
      <c r="R11" s="13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12"/>
      <c r="Q12" s="13"/>
      <c r="R12" s="13"/>
    </row>
    <row r="13" spans="1:18" x14ac:dyDescent="0.25">
      <c r="A13" s="8" t="s">
        <v>92</v>
      </c>
      <c r="B13" s="4" t="s">
        <v>32</v>
      </c>
      <c r="C13" s="4"/>
      <c r="D13" s="4"/>
      <c r="E13" s="8"/>
      <c r="F13" s="8"/>
      <c r="G13" s="8"/>
      <c r="H13" s="8"/>
      <c r="I13" s="8"/>
      <c r="J13" s="8"/>
      <c r="K13" s="8"/>
      <c r="L13" s="8"/>
      <c r="M13" s="8"/>
      <c r="N13" s="8"/>
      <c r="P13" s="12"/>
      <c r="Q13" s="13"/>
      <c r="R13" s="13"/>
    </row>
    <row r="14" spans="1:18" x14ac:dyDescent="0.25">
      <c r="A14" s="2" t="s">
        <v>93</v>
      </c>
      <c r="B14" s="2" t="s">
        <v>33</v>
      </c>
      <c r="C14" s="25">
        <f>[5]Sheet1!C13</f>
        <v>-508434713</v>
      </c>
      <c r="D14" s="25">
        <v>-355200809</v>
      </c>
      <c r="E14" s="25">
        <v>-168749158</v>
      </c>
      <c r="F14" s="25">
        <v>-640425922</v>
      </c>
      <c r="G14" s="25">
        <v>-469569832</v>
      </c>
      <c r="H14" s="25">
        <v>-307070318</v>
      </c>
      <c r="I14" s="25">
        <v>-171499303</v>
      </c>
      <c r="J14" s="25">
        <v>-901663440</v>
      </c>
      <c r="K14" s="25">
        <f>'[6]cpp 30.09.2022'!B17</f>
        <v>-681485560</v>
      </c>
      <c r="L14" s="25">
        <f>'[3]cpp 30.06.2022'!B18</f>
        <v>-466036067</v>
      </c>
      <c r="M14" s="25">
        <v>-273543428.61999995</v>
      </c>
      <c r="N14" s="25">
        <v>-576408805</v>
      </c>
      <c r="P14" s="12"/>
      <c r="Q14" s="13"/>
      <c r="R14" s="13"/>
    </row>
    <row r="15" spans="1:18" x14ac:dyDescent="0.25">
      <c r="A15" s="2" t="s">
        <v>94</v>
      </c>
      <c r="B15" s="2" t="s">
        <v>134</v>
      </c>
      <c r="C15" s="25">
        <f>[5]Sheet1!C14</f>
        <v>-4011905718</v>
      </c>
      <c r="D15" s="25">
        <v>-3229285561</v>
      </c>
      <c r="E15" s="25">
        <v>-1332346922</v>
      </c>
      <c r="F15" s="25">
        <v>-2268980883</v>
      </c>
      <c r="G15" s="25">
        <v>-1531819945</v>
      </c>
      <c r="H15" s="25">
        <v>-1017157046</v>
      </c>
      <c r="I15" s="25">
        <v>-507871005</v>
      </c>
      <c r="J15" s="25">
        <v>-3479716063</v>
      </c>
      <c r="K15" s="25">
        <f>'[6]cpp 30.09.2022'!B18</f>
        <v>-2774593938</v>
      </c>
      <c r="L15" s="25">
        <f>'[3]cpp 30.06.2022'!B19</f>
        <v>-1494865591</v>
      </c>
      <c r="M15" s="25">
        <v>-657086973.08000004</v>
      </c>
      <c r="N15" s="25">
        <v>-1809588063</v>
      </c>
      <c r="P15" s="12"/>
      <c r="Q15" s="13"/>
      <c r="R15" s="13"/>
    </row>
    <row r="16" spans="1:18" x14ac:dyDescent="0.25">
      <c r="A16" s="2" t="s">
        <v>95</v>
      </c>
      <c r="B16" s="2" t="s">
        <v>34</v>
      </c>
      <c r="C16" s="25">
        <f>[5]Sheet1!C15</f>
        <v>-406027734</v>
      </c>
      <c r="D16" s="25">
        <v>-300957046</v>
      </c>
      <c r="E16" s="25">
        <v>-105370579</v>
      </c>
      <c r="F16" s="25">
        <v>-499184926</v>
      </c>
      <c r="G16" s="25">
        <v>-362648636</v>
      </c>
      <c r="H16" s="25">
        <v>-230734632</v>
      </c>
      <c r="I16" s="25">
        <v>-109646142</v>
      </c>
      <c r="J16" s="25">
        <v>-466608039</v>
      </c>
      <c r="K16" s="25">
        <f>'[6]cpp 30.09.2022'!B19</f>
        <v>-338920113</v>
      </c>
      <c r="L16" s="25">
        <f>'[3]cpp 30.06.2022'!B20</f>
        <v>-230820478</v>
      </c>
      <c r="M16" s="25">
        <v>-121301215.04000001</v>
      </c>
      <c r="N16" s="25">
        <v>-609608093</v>
      </c>
      <c r="P16" s="12"/>
      <c r="Q16" s="13"/>
      <c r="R16" s="13"/>
    </row>
    <row r="17" spans="1:18" x14ac:dyDescent="0.25">
      <c r="A17" s="2" t="s">
        <v>96</v>
      </c>
      <c r="B17" s="2" t="s">
        <v>35</v>
      </c>
      <c r="C17" s="25">
        <f>[5]Sheet1!C16</f>
        <v>-263310178</v>
      </c>
      <c r="D17" s="25">
        <v>-171642879</v>
      </c>
      <c r="E17" s="25">
        <v>-85026782</v>
      </c>
      <c r="F17" s="25">
        <v>-334287483</v>
      </c>
      <c r="G17" s="25">
        <v>-252047422</v>
      </c>
      <c r="H17" s="25">
        <v>-167075991</v>
      </c>
      <c r="I17" s="25">
        <v>-82180561</v>
      </c>
      <c r="J17" s="25">
        <v>-271601694</v>
      </c>
      <c r="K17" s="25">
        <f>'[6]cpp 30.09.2022'!B20</f>
        <v>-193140247</v>
      </c>
      <c r="L17" s="25">
        <f>'[3]cpp 30.06.2022'!B21</f>
        <v>-128120250</v>
      </c>
      <c r="M17" s="25">
        <v>-62648873.130000003</v>
      </c>
      <c r="N17" s="25">
        <v>-274471326</v>
      </c>
      <c r="P17" s="12"/>
      <c r="Q17" s="13"/>
      <c r="R17" s="13"/>
    </row>
    <row r="18" spans="1:18" x14ac:dyDescent="0.25">
      <c r="A18" s="6" t="s">
        <v>97</v>
      </c>
      <c r="B18" s="6" t="s">
        <v>36</v>
      </c>
      <c r="C18" s="25">
        <f>[5]Sheet1!C17</f>
        <v>-285650164</v>
      </c>
      <c r="D18" s="25">
        <v>-187493102</v>
      </c>
      <c r="E18" s="25">
        <v>-87496317</v>
      </c>
      <c r="F18" s="25">
        <v>-348295588</v>
      </c>
      <c r="G18" s="25">
        <v>-242557621</v>
      </c>
      <c r="H18" s="25">
        <v>-158011004.26999998</v>
      </c>
      <c r="I18" s="25">
        <v>-74529920</v>
      </c>
      <c r="J18" s="25">
        <v>-306389734</v>
      </c>
      <c r="K18" s="25">
        <f>'[6]cpp 30.09.2022'!B21</f>
        <v>-204258587</v>
      </c>
      <c r="L18" s="25">
        <f>'[3]cpp 30.06.2022'!B22</f>
        <v>-131949888</v>
      </c>
      <c r="M18" s="25">
        <v>-60861168.920000002</v>
      </c>
      <c r="N18" s="25">
        <v>-244336202</v>
      </c>
      <c r="P18" s="12"/>
      <c r="Q18" s="13"/>
      <c r="R18" s="13"/>
    </row>
    <row r="19" spans="1:18" x14ac:dyDescent="0.25">
      <c r="A19" s="2" t="s">
        <v>98</v>
      </c>
      <c r="B19" s="2" t="s">
        <v>135</v>
      </c>
      <c r="C19" s="25">
        <f>[5]Sheet1!C18</f>
        <v>-84430922</v>
      </c>
      <c r="D19" s="25">
        <v>-51876416</v>
      </c>
      <c r="E19" s="25">
        <v>-23748784</v>
      </c>
      <c r="F19" s="25">
        <v>-114757407</v>
      </c>
      <c r="G19" s="25">
        <v>-72490660</v>
      </c>
      <c r="H19" s="25">
        <v>-44008953</v>
      </c>
      <c r="I19" s="25">
        <v>-18682429</v>
      </c>
      <c r="J19" s="25">
        <v>-108250673</v>
      </c>
      <c r="K19" s="25">
        <f>'[6]cpp 30.09.2022'!B22</f>
        <v>-78279341</v>
      </c>
      <c r="L19" s="25">
        <f>'[3]cpp 30.06.2022'!B23</f>
        <v>-41009592</v>
      </c>
      <c r="M19" s="25">
        <v>-18347901.859999999</v>
      </c>
      <c r="N19" s="25">
        <v>-97438234</v>
      </c>
      <c r="P19" s="12"/>
      <c r="Q19" s="13"/>
      <c r="R19" s="13"/>
    </row>
    <row r="20" spans="1:18" x14ac:dyDescent="0.25">
      <c r="A20" s="2" t="s">
        <v>99</v>
      </c>
      <c r="B20" s="2" t="s">
        <v>37</v>
      </c>
      <c r="C20" s="25">
        <f>[5]Sheet1!C19</f>
        <v>-5250441</v>
      </c>
      <c r="D20" s="25">
        <v>-3191807</v>
      </c>
      <c r="E20" s="25">
        <v>-1533727</v>
      </c>
      <c r="F20" s="25">
        <v>-8109699</v>
      </c>
      <c r="G20" s="25">
        <v>-5909240</v>
      </c>
      <c r="H20" s="25">
        <v>-3615051</v>
      </c>
      <c r="I20" s="25">
        <v>-1800558</v>
      </c>
      <c r="J20" s="25">
        <v>-13159965</v>
      </c>
      <c r="K20" s="25">
        <f>'[6]cpp 30.09.2022'!B23</f>
        <v>-9731667</v>
      </c>
      <c r="L20" s="25">
        <f>'[3]cpp 30.06.2022'!B24</f>
        <v>-6026903</v>
      </c>
      <c r="M20" s="25">
        <v>-2588813.4900000002</v>
      </c>
      <c r="N20" s="25">
        <v>-9696131</v>
      </c>
      <c r="P20" s="12"/>
      <c r="Q20" s="13"/>
      <c r="R20" s="13"/>
    </row>
    <row r="21" spans="1:18" x14ac:dyDescent="0.25">
      <c r="A21" s="2" t="s">
        <v>100</v>
      </c>
      <c r="B21" s="2" t="s">
        <v>38</v>
      </c>
      <c r="C21" s="25">
        <f>[5]Sheet1!C20</f>
        <v>-174008116</v>
      </c>
      <c r="D21" s="25">
        <v>-118343254</v>
      </c>
      <c r="E21" s="25">
        <v>-56685569</v>
      </c>
      <c r="F21" s="25">
        <v>-270033399</v>
      </c>
      <c r="G21" s="25">
        <v>-140596971</v>
      </c>
      <c r="H21" s="25">
        <v>-94829457</v>
      </c>
      <c r="I21" s="25">
        <v>-45939395</v>
      </c>
      <c r="J21" s="25">
        <v>-144988830</v>
      </c>
      <c r="K21" s="25">
        <f>'[6]cpp 30.09.2022'!B24</f>
        <v>-107307282</v>
      </c>
      <c r="L21" s="25">
        <f>'[3]cpp 30.06.2022'!B25</f>
        <v>-69395755</v>
      </c>
      <c r="M21" s="25">
        <v>-21471152.200000007</v>
      </c>
      <c r="N21" s="25">
        <v>-123424865</v>
      </c>
      <c r="P21" s="12"/>
      <c r="Q21" s="13"/>
      <c r="R21" s="13"/>
    </row>
    <row r="22" spans="1:18" x14ac:dyDescent="0.25">
      <c r="A22" s="1" t="s">
        <v>101</v>
      </c>
      <c r="B22" s="1" t="s">
        <v>39</v>
      </c>
      <c r="C22" s="23">
        <f>[5]Sheet1!C21</f>
        <v>-5739017986</v>
      </c>
      <c r="D22" s="23">
        <v>-4417990874</v>
      </c>
      <c r="E22" s="23">
        <v>-1860957838</v>
      </c>
      <c r="F22" s="23">
        <v>-4484075307</v>
      </c>
      <c r="G22" s="23">
        <v>-3077640327</v>
      </c>
      <c r="H22" s="23">
        <v>-2022502452</v>
      </c>
      <c r="I22" s="23">
        <v>-1012149313</v>
      </c>
      <c r="J22" s="23">
        <v>-5692378438</v>
      </c>
      <c r="K22" s="23">
        <f>'[6]cpp 30.09.2022'!B25</f>
        <v>-4387716735</v>
      </c>
      <c r="L22" s="23">
        <f>'[3]cpp 30.06.2022'!B26</f>
        <v>-2568224524</v>
      </c>
      <c r="M22" s="23">
        <v>-1217849526.3400002</v>
      </c>
      <c r="N22" s="24">
        <v>-3744971719</v>
      </c>
      <c r="P22" s="12"/>
      <c r="Q22" s="13"/>
      <c r="R22" s="13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P23" s="12"/>
      <c r="Q23" s="13"/>
      <c r="R23" s="13"/>
    </row>
    <row r="24" spans="1:18" x14ac:dyDescent="0.25">
      <c r="A24" s="1" t="s">
        <v>102</v>
      </c>
      <c r="B24" s="1" t="s">
        <v>40</v>
      </c>
      <c r="C24" s="7">
        <f>[5]Sheet1!$C$23</f>
        <v>431542894</v>
      </c>
      <c r="D24" s="7">
        <v>267198384</v>
      </c>
      <c r="E24" s="7">
        <v>127255979</v>
      </c>
      <c r="F24" s="7">
        <v>234032885</v>
      </c>
      <c r="G24" s="7">
        <v>230664836</v>
      </c>
      <c r="H24" s="7">
        <v>177237552</v>
      </c>
      <c r="I24" s="7">
        <v>95646520</v>
      </c>
      <c r="J24" s="7">
        <v>594079418</v>
      </c>
      <c r="K24" s="7">
        <f>'[6]cpp 30.09.2022'!B27</f>
        <v>496432089</v>
      </c>
      <c r="L24" s="7">
        <f>'[3]cpp 30.06.2022'!B28</f>
        <v>35900650</v>
      </c>
      <c r="M24" s="7">
        <v>12653905.360000134</v>
      </c>
      <c r="N24" s="7">
        <v>10568078</v>
      </c>
      <c r="P24" s="12"/>
      <c r="Q24" s="13"/>
      <c r="R24" s="13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12"/>
      <c r="Q25" s="13"/>
      <c r="R25" s="13"/>
    </row>
    <row r="26" spans="1:18" x14ac:dyDescent="0.25">
      <c r="A26" s="2" t="s">
        <v>104</v>
      </c>
      <c r="B26" s="2" t="s">
        <v>41</v>
      </c>
      <c r="C26" s="3">
        <f>[5]Sheet1!$C$25</f>
        <v>22803353</v>
      </c>
      <c r="D26" s="3">
        <v>19734482</v>
      </c>
      <c r="E26" s="3">
        <v>2181707</v>
      </c>
      <c r="F26" s="3">
        <v>35900704</v>
      </c>
      <c r="G26" s="3">
        <v>31973841</v>
      </c>
      <c r="H26" s="3">
        <v>26453907</v>
      </c>
      <c r="I26" s="3">
        <v>16892106</v>
      </c>
      <c r="J26" s="3">
        <v>65189878</v>
      </c>
      <c r="K26" s="3">
        <f>'[6]cpp 30.09.2022'!B29</f>
        <v>44828253</v>
      </c>
      <c r="L26" s="3">
        <f>'[3]cpp 30.06.2022'!B30</f>
        <v>6556420</v>
      </c>
      <c r="M26" s="3">
        <v>1683661.8699999999</v>
      </c>
      <c r="N26" s="3">
        <v>6402152</v>
      </c>
      <c r="P26" s="12"/>
      <c r="Q26" s="13"/>
      <c r="R26" s="13"/>
    </row>
    <row r="27" spans="1:18" x14ac:dyDescent="0.25">
      <c r="A27" s="2" t="s">
        <v>105</v>
      </c>
      <c r="B27" s="2" t="s">
        <v>42</v>
      </c>
      <c r="C27" s="25">
        <f>[5]Sheet1!$C$26</f>
        <v>-6342322</v>
      </c>
      <c r="D27" s="25">
        <v>-3540000</v>
      </c>
      <c r="E27" s="25">
        <v>-2262977</v>
      </c>
      <c r="F27" s="25">
        <v>-35632848</v>
      </c>
      <c r="G27" s="25">
        <v>-28641364</v>
      </c>
      <c r="H27" s="25">
        <v>-24434114</v>
      </c>
      <c r="I27" s="25">
        <v>-15506099</v>
      </c>
      <c r="J27" s="25">
        <v>-71883403</v>
      </c>
      <c r="K27" s="25">
        <f>'[6]cpp 30.09.2022'!B30</f>
        <v>-45930972</v>
      </c>
      <c r="L27" s="25">
        <f>'[3]cpp 30.06.2022'!B31</f>
        <v>-9272868</v>
      </c>
      <c r="M27" s="25">
        <v>-3776596.24</v>
      </c>
      <c r="N27" s="25">
        <v>-15092341</v>
      </c>
      <c r="P27" s="12"/>
      <c r="Q27" s="13"/>
      <c r="R27" s="13"/>
    </row>
    <row r="28" spans="1:18" x14ac:dyDescent="0.25">
      <c r="A28" s="1" t="s">
        <v>103</v>
      </c>
      <c r="B28" s="1" t="s">
        <v>43</v>
      </c>
      <c r="C28" s="23">
        <f>[5]Sheet1!$C$27</f>
        <v>16461031</v>
      </c>
      <c r="D28" s="23">
        <v>16194482</v>
      </c>
      <c r="E28" s="23">
        <v>-81270</v>
      </c>
      <c r="F28" s="7">
        <v>267856</v>
      </c>
      <c r="G28" s="7">
        <v>3332477</v>
      </c>
      <c r="H28" s="24">
        <v>2019793</v>
      </c>
      <c r="I28" s="24">
        <v>1386007</v>
      </c>
      <c r="J28" s="24">
        <v>-6693525</v>
      </c>
      <c r="K28" s="24">
        <f>'[6]cpp 30.09.2022'!B31</f>
        <v>-1102719</v>
      </c>
      <c r="L28" s="24">
        <f>'[3]cpp 30.06.2022'!B32</f>
        <v>-2716448</v>
      </c>
      <c r="M28" s="24">
        <v>-2092934.3700000003</v>
      </c>
      <c r="N28" s="24">
        <v>-8690189</v>
      </c>
      <c r="P28" s="12"/>
      <c r="Q28" s="13"/>
      <c r="R28" s="13"/>
    </row>
    <row r="29" spans="1:18" x14ac:dyDescent="0.25">
      <c r="A29" s="1"/>
      <c r="B29" s="1"/>
      <c r="C29" s="1"/>
      <c r="D29" s="1"/>
      <c r="E29" s="7"/>
      <c r="F29" s="7"/>
      <c r="G29" s="7"/>
      <c r="H29" s="7"/>
      <c r="I29" s="7"/>
      <c r="J29" s="7"/>
      <c r="K29" s="7"/>
      <c r="L29" s="1"/>
      <c r="M29" s="1"/>
      <c r="N29" s="1"/>
      <c r="P29" s="12"/>
      <c r="Q29" s="13"/>
      <c r="R29" s="13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12"/>
      <c r="Q30" s="13"/>
      <c r="R30" s="13"/>
    </row>
    <row r="31" spans="1:18" x14ac:dyDescent="0.25">
      <c r="A31" s="1" t="s">
        <v>106</v>
      </c>
      <c r="B31" s="1" t="s">
        <v>136</v>
      </c>
      <c r="C31" s="24">
        <f>[5]Sheet1!$C$30</f>
        <v>448003925</v>
      </c>
      <c r="D31" s="24">
        <v>283392866</v>
      </c>
      <c r="E31" s="24">
        <v>127174709</v>
      </c>
      <c r="F31" s="24">
        <v>234300741</v>
      </c>
      <c r="G31" s="24">
        <v>233997313</v>
      </c>
      <c r="H31" s="24">
        <v>179257345</v>
      </c>
      <c r="I31" s="24">
        <v>97032527</v>
      </c>
      <c r="J31" s="24">
        <v>587385893</v>
      </c>
      <c r="K31" s="24">
        <f>'[6]cpp 30.09.2022'!B34</f>
        <v>495329370</v>
      </c>
      <c r="L31" s="22">
        <f>'[3]cpp 30.06.2022'!B35</f>
        <v>33184202</v>
      </c>
      <c r="M31" s="22">
        <v>10560970.990000132</v>
      </c>
      <c r="N31" s="22">
        <v>1877889</v>
      </c>
      <c r="P31" s="12"/>
      <c r="Q31" s="13"/>
      <c r="R31" s="13"/>
    </row>
    <row r="32" spans="1:18" x14ac:dyDescent="0.25">
      <c r="A32" s="1"/>
      <c r="B32" s="1"/>
      <c r="C32" s="24"/>
      <c r="D32" s="24"/>
      <c r="E32" s="24"/>
      <c r="F32" s="24"/>
      <c r="G32" s="24"/>
      <c r="H32" s="1"/>
      <c r="I32" s="1"/>
      <c r="J32" s="1"/>
      <c r="K32" s="1"/>
      <c r="L32" s="1"/>
      <c r="M32" s="1"/>
      <c r="N32" s="1"/>
      <c r="P32" s="12"/>
      <c r="Q32" s="13"/>
      <c r="R32" s="13"/>
    </row>
    <row r="33" spans="1:18" x14ac:dyDescent="0.25">
      <c r="A33" s="2" t="s">
        <v>107</v>
      </c>
      <c r="B33" s="2" t="s">
        <v>44</v>
      </c>
      <c r="C33" s="26">
        <v>-37590535</v>
      </c>
      <c r="D33" s="26">
        <v>-19731722</v>
      </c>
      <c r="E33" s="26">
        <v>-23796482</v>
      </c>
      <c r="F33" s="26">
        <v>-20689435</v>
      </c>
      <c r="G33" s="26">
        <v>-27467364</v>
      </c>
      <c r="H33" s="26">
        <v>-17667166</v>
      </c>
      <c r="I33" s="26">
        <v>-16772199</v>
      </c>
      <c r="J33" s="26">
        <v>-72813152</v>
      </c>
      <c r="K33" s="26">
        <f>-('[6]cpp 30.09.2022'!$B$35+'[6]cpp 30.09.2022'!$B$36)</f>
        <v>-77134653</v>
      </c>
      <c r="L33" s="26">
        <f>-('[3]cpp 30.06.2022'!$B$36+'[3]cpp 30.06.2022'!$B$37)</f>
        <v>-5120300</v>
      </c>
      <c r="M33" s="26">
        <v>-2529090.58</v>
      </c>
      <c r="N33" s="26">
        <v>-1427998</v>
      </c>
      <c r="P33" s="12"/>
      <c r="Q33" s="13"/>
      <c r="R33" s="13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P34" s="12"/>
      <c r="Q34" s="13"/>
      <c r="R34" s="13"/>
    </row>
    <row r="35" spans="1:18" x14ac:dyDescent="0.25">
      <c r="A35" s="1" t="s">
        <v>141</v>
      </c>
      <c r="B35" s="1" t="s">
        <v>140</v>
      </c>
      <c r="C35" s="36">
        <f>[5]Sheet1!$C$34</f>
        <v>410413390</v>
      </c>
      <c r="D35" s="36">
        <v>263661144</v>
      </c>
      <c r="E35" s="36">
        <v>103378227</v>
      </c>
      <c r="F35" s="36">
        <v>213611306</v>
      </c>
      <c r="G35" s="36">
        <v>206529949</v>
      </c>
      <c r="H35" s="36">
        <v>161590179</v>
      </c>
      <c r="I35" s="36">
        <v>80260328</v>
      </c>
      <c r="J35" s="24">
        <v>514572741</v>
      </c>
      <c r="K35" s="24">
        <f>'[6]cpp 30.09.2022'!B38</f>
        <v>418194717</v>
      </c>
      <c r="L35" s="22">
        <f>L31-L33</f>
        <v>38304502</v>
      </c>
      <c r="M35" s="22">
        <v>8031880.4100001324</v>
      </c>
      <c r="N35" s="22">
        <v>449891</v>
      </c>
      <c r="P35" s="12"/>
      <c r="Q35" s="13"/>
      <c r="R35" s="13"/>
    </row>
    <row r="37" spans="1:18" x14ac:dyDescent="0.25">
      <c r="E37" s="27"/>
      <c r="F37" s="27"/>
      <c r="G37" s="27"/>
      <c r="H37" s="27"/>
      <c r="I37" s="27"/>
      <c r="J37" s="27"/>
      <c r="K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2024-11-13T09:05:35Z</dcterms:modified>
</cp:coreProperties>
</file>