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transport general" sheetId="3" r:id="rId1"/>
  </sheets>
  <definedNames>
    <definedName name="_xlnm._FilterDatabase" localSheetId="0" hidden="1">'Creante transport general'!$A$116:$D$116</definedName>
    <definedName name="_xlnm.Print_Area" localSheetId="0">'Creante transport general'!$A$1:$D$357</definedName>
  </definedNames>
  <calcPr calcId="145621"/>
</workbook>
</file>

<file path=xl/calcChain.xml><?xml version="1.0" encoding="utf-8"?>
<calcChain xmlns="http://schemas.openxmlformats.org/spreadsheetml/2006/main">
  <c r="D215" i="3" l="1"/>
  <c r="B215" i="3" l="1"/>
  <c r="D355" i="3"/>
  <c r="D109" i="3"/>
  <c r="C215" i="3" l="1"/>
  <c r="D103" i="3" l="1"/>
  <c r="B355" i="3" l="1"/>
  <c r="C355" i="3"/>
  <c r="D356" i="3" l="1"/>
  <c r="D86" i="3" l="1"/>
  <c r="B356" i="3" l="1"/>
  <c r="C356" i="3"/>
  <c r="D47" i="3" l="1"/>
  <c r="D21" i="3" l="1"/>
  <c r="B88" i="3" l="1"/>
  <c r="B64" i="3"/>
  <c r="C105" i="3"/>
  <c r="D29" i="3"/>
  <c r="C29" i="3"/>
  <c r="D11" i="3"/>
  <c r="B111" i="3"/>
  <c r="D105" i="3"/>
  <c r="D111" i="3" s="1"/>
  <c r="D16" i="3"/>
  <c r="C11" i="3"/>
  <c r="D74" i="3"/>
  <c r="D63" i="3"/>
  <c r="D28" i="3"/>
  <c r="D87" i="3"/>
  <c r="C99" i="3"/>
  <c r="B99" i="3"/>
  <c r="B103" i="3" s="1"/>
  <c r="B77" i="3"/>
  <c r="C77" i="3"/>
  <c r="C80" i="3" s="1"/>
  <c r="D82" i="3"/>
  <c r="D71" i="3"/>
  <c r="C95" i="3"/>
  <c r="C84" i="3"/>
  <c r="C82" i="3"/>
  <c r="C19" i="3"/>
  <c r="C42" i="3"/>
  <c r="C39" i="3"/>
  <c r="B37" i="3"/>
  <c r="C15" i="3"/>
  <c r="C103" i="3" l="1"/>
  <c r="D64" i="3"/>
  <c r="D88" i="3"/>
  <c r="D80" i="3"/>
  <c r="B112" i="3"/>
  <c r="B65" i="3"/>
  <c r="D112" i="3"/>
  <c r="B80" i="3"/>
  <c r="B89" i="3" s="1"/>
  <c r="C64" i="3"/>
  <c r="D37" i="3"/>
  <c r="C88" i="3"/>
  <c r="C89" i="3" s="1"/>
  <c r="C37" i="3"/>
  <c r="C111" i="3"/>
  <c r="D65" i="3" l="1"/>
  <c r="C112" i="3"/>
  <c r="B357" i="3"/>
  <c r="C65" i="3"/>
  <c r="D89" i="3"/>
  <c r="D357" i="3" l="1"/>
  <c r="C357" i="3"/>
</calcChain>
</file>

<file path=xl/sharedStrings.xml><?xml version="1.0" encoding="utf-8"?>
<sst xmlns="http://schemas.openxmlformats.org/spreadsheetml/2006/main" count="361" uniqueCount="238">
  <si>
    <t>Nume client</t>
  </si>
  <si>
    <t>TOTAL ELECTRIC OLTENIA SA</t>
  </si>
  <si>
    <t>ALSO ENERG SRL</t>
  </si>
  <si>
    <t>CET ENERGOTERM RESITA SA</t>
  </si>
  <si>
    <t>GEVCO</t>
  </si>
  <si>
    <t>CET BRASOV</t>
  </si>
  <si>
    <t>CET Iasi</t>
  </si>
  <si>
    <t>RAAN</t>
  </si>
  <si>
    <t>CET Govora</t>
  </si>
  <si>
    <t>Energotrans</t>
  </si>
  <si>
    <t>Korlea Invest AS</t>
  </si>
  <si>
    <t>CET Braila</t>
  </si>
  <si>
    <t>Exclusiv Agro Line (Aton Transilvania SRL)</t>
  </si>
  <si>
    <t>CE Hunedoara (Electrocentrale Paroseni)</t>
  </si>
  <si>
    <t>Ennet Grup</t>
  </si>
  <si>
    <t>ENERGY COGENERATION GROUP</t>
  </si>
  <si>
    <t>Romenergy Industry</t>
  </si>
  <si>
    <t>UGM ENERGY TRADING SRL</t>
  </si>
  <si>
    <t>VERTA TEL</t>
  </si>
  <si>
    <t>Energy Holding</t>
  </si>
  <si>
    <t>Fidelis Energy</t>
  </si>
  <si>
    <t>Verta Tel</t>
  </si>
  <si>
    <t>CET Govora SA</t>
  </si>
  <si>
    <t>ELECTROCENTRALE BUCURESTI SA</t>
  </si>
  <si>
    <t>INVERSOLAR ENERGY SA</t>
  </si>
  <si>
    <t xml:space="preserve">TRANSENERGO COM </t>
  </si>
  <si>
    <t>Facturi principal</t>
  </si>
  <si>
    <t>Total principal</t>
  </si>
  <si>
    <t>CET  BRASOV</t>
  </si>
  <si>
    <t>ROMENERGY INDUSTRY</t>
  </si>
  <si>
    <t>Rudnap</t>
  </si>
  <si>
    <t>CET IASI</t>
  </si>
  <si>
    <t>GEVCO SRL</t>
  </si>
  <si>
    <t>Korlea Invest as</t>
  </si>
  <si>
    <t>Exclusiv Agro Line (Aton Transilvania)</t>
  </si>
  <si>
    <t>Total sume societati in faliment</t>
  </si>
  <si>
    <t>ICPE ELECTROCOND TECHNOLOGIES SA</t>
  </si>
  <si>
    <t>ICCO ELECTRIC SRL</t>
  </si>
  <si>
    <t>CE Hunedoara</t>
  </si>
  <si>
    <t>Electrica Serv</t>
  </si>
  <si>
    <t>Total sume de recuperat juridic</t>
  </si>
  <si>
    <t>Total sume de recuperat comercial</t>
  </si>
  <si>
    <t>Creante nascute pana in anul 2013</t>
  </si>
  <si>
    <t>Creante nascute in perioada 2014-2016</t>
  </si>
  <si>
    <t>Energy Cogeneration Group</t>
  </si>
  <si>
    <t xml:space="preserve">KDF Energy </t>
  </si>
  <si>
    <t>ARELCO Power</t>
  </si>
  <si>
    <t>Elsaco Energy</t>
  </si>
  <si>
    <t>POLIMED ENERGY TRADING SRL</t>
  </si>
  <si>
    <t>ICESA ENERGY SRL (FOST UCM ENERGY SRL)</t>
  </si>
  <si>
    <t>ARINNA DEVELOPMENT SA</t>
  </si>
  <si>
    <t>EOLICA DOBROGEA ONE SA</t>
  </si>
  <si>
    <t>BIOL ENERGY SRL</t>
  </si>
  <si>
    <t>Elsaco Energy SRL</t>
  </si>
  <si>
    <t>ABSOLUTE ENERGY SRL</t>
  </si>
  <si>
    <t>ECOGEN ENERGY SA</t>
  </si>
  <si>
    <t>EVA ENERGY SA</t>
  </si>
  <si>
    <t>NEPTUN SA</t>
  </si>
  <si>
    <t>PHOTOVOLTAIC GREEN PROJECT SRL</t>
  </si>
  <si>
    <t>EVIVA NALBANT SRL</t>
  </si>
  <si>
    <t>ELSID SA</t>
  </si>
  <si>
    <t>ELECTRICA SERV SRL</t>
  </si>
  <si>
    <t>ENVISAN NV,BELGIA-SUCURSALA PITESTI</t>
  </si>
  <si>
    <t>ICCO ENERG SRL</t>
  </si>
  <si>
    <t>MET ROMANIA ENERGY MARKETING SRL</t>
  </si>
  <si>
    <t>Caracal Solar Alpha SRL</t>
  </si>
  <si>
    <t>Ra-Ra Parc SRL</t>
  </si>
  <si>
    <t>A6 IMPEX SA</t>
  </si>
  <si>
    <t>CET Arad SA</t>
  </si>
  <si>
    <t>VIR COMPANY INTERNATIONAL SRL</t>
  </si>
  <si>
    <t>Ecosfer Energy SRL</t>
  </si>
  <si>
    <t>Plenerg SRL</t>
  </si>
  <si>
    <t xml:space="preserve">EOLIAN PROJECT SRL </t>
  </si>
  <si>
    <t>LEMAR GRUP SRL</t>
  </si>
  <si>
    <t>Energotrans SRL</t>
  </si>
  <si>
    <t>ENERGIA VERDE VENTUNO SRL</t>
  </si>
  <si>
    <t>VEOLIA ENERGIE PRAHOVA SRL</t>
  </si>
  <si>
    <t>LC BUSINESS S.R.L.</t>
  </si>
  <si>
    <t>GRENERG SRL</t>
  </si>
  <si>
    <t>POWER CLOUDS SRL</t>
  </si>
  <si>
    <t>Servicii Comunale SA</t>
  </si>
  <si>
    <t>ANCHOR GRUP SA</t>
  </si>
  <si>
    <t>CET ARAD SA</t>
  </si>
  <si>
    <t>GENERAL CONCRETE CERNAVODA SRL</t>
  </si>
  <si>
    <t>SKYBASE ENERGY SRL</t>
  </si>
  <si>
    <t>SPECTRUM TECH SRL</t>
  </si>
  <si>
    <t>ENERGIA GAS &amp; POWER SRL</t>
  </si>
  <si>
    <t>VEOLIA ENERGIE IASI SA</t>
  </si>
  <si>
    <t>Rulmenti SA</t>
  </si>
  <si>
    <t>ENERGO SMART INVEST SRL</t>
  </si>
  <si>
    <t>ArcelorMittal Galati SA</t>
  </si>
  <si>
    <t xml:space="preserve">EOLIAN GENERATOR SRL </t>
  </si>
  <si>
    <t>Elektra Green Power SRL</t>
  </si>
  <si>
    <t>Vanju Mare Solar SA</t>
  </si>
  <si>
    <t>FORT GREEN ENERGY SRL</t>
  </si>
  <si>
    <t>Blue Planet Investments SRL</t>
  </si>
  <si>
    <t>PC MANAGEMENT &amp; CONSULTING SRL</t>
  </si>
  <si>
    <t>GENERAL ENERGETIC SA</t>
  </si>
  <si>
    <t>Electro Energy Sud SRL</t>
  </si>
  <si>
    <t>ENET SA</t>
  </si>
  <si>
    <t>Enev Avrig SRL</t>
  </si>
  <si>
    <t xml:space="preserve">ELECTROCARBON SA </t>
  </si>
  <si>
    <t xml:space="preserve">ELECTRICA FURNIZARE SA </t>
  </si>
  <si>
    <t>Facturi de penalități</t>
  </si>
  <si>
    <t>Total penalități</t>
  </si>
  <si>
    <t>1.Clienți restanți în procedură de lichidare juridică (faliment)</t>
  </si>
  <si>
    <t>Total sume societati in insolvență</t>
  </si>
  <si>
    <t>3.Clienți restanți - de recuperat comercial</t>
  </si>
  <si>
    <t>DISTRIBUȚIE ENERGIE OLTENIA SA</t>
  </si>
  <si>
    <t>Total Serviciul de transport și sistem</t>
  </si>
  <si>
    <t>COMPLEXUL ENERGETIC HUNEDOARA SA</t>
  </si>
  <si>
    <t>EOL Energy SRL</t>
  </si>
  <si>
    <t>SOCIETATEA COMPLEXUL ENERGETIC OLTENIA SA</t>
  </si>
  <si>
    <t>2b.Clienți restanți de recuperat pe cale juridică</t>
  </si>
  <si>
    <t>2a.Clienți restanți de recuperat pe cale juridică (insolvență)</t>
  </si>
  <si>
    <t>Veolia Energie Romania SA</t>
  </si>
  <si>
    <t xml:space="preserve">NIS PETROL SRL </t>
  </si>
  <si>
    <t>Donau Chem SRL</t>
  </si>
  <si>
    <t>BIO ELECTRICA TRANSILVANIA SRL</t>
  </si>
  <si>
    <t>LJG GREEN SOURCE ENERGY GAMMA SRL</t>
  </si>
  <si>
    <t>RIG BIOMASS SRL</t>
  </si>
  <si>
    <t>OVIDIU DEVELOPMENT SA</t>
  </si>
  <si>
    <t>IMPERIAL DEVELOPMENT SRL</t>
  </si>
  <si>
    <t>EDPR ROMANIA SRL</t>
  </si>
  <si>
    <t>ENEX SRL</t>
  </si>
  <si>
    <t>ENOL GRUP SA</t>
  </si>
  <si>
    <t>LJG GREEN SOURCE ENERGY BETA SRL</t>
  </si>
  <si>
    <t>ROMELECTRO SA</t>
  </si>
  <si>
    <t>HORIA GREEN SRL</t>
  </si>
  <si>
    <t xml:space="preserve">MVM FUTURE ENERGY TECHNOLOGY SRL </t>
  </si>
  <si>
    <t>ADERRO GP ENERGY SRL</t>
  </si>
  <si>
    <t>GETICA 95 COM SRL</t>
  </si>
  <si>
    <t>AROVI ENERGY SRL</t>
  </si>
  <si>
    <t>ENEL GREEN POWER ROMANIA SRL</t>
  </si>
  <si>
    <t>ALIVE CAPITAL SA</t>
  </si>
  <si>
    <t>SOLAR ELECTRIC FRASINET SA</t>
  </si>
  <si>
    <t>LAND POWER SA</t>
  </si>
  <si>
    <t>CLUE SOLAR SRL</t>
  </si>
  <si>
    <t>MUNICIPIUL IASI-ACTIVITATE ECONOMICA</t>
  </si>
  <si>
    <t>RES ENERGY SOLUTIONS SA</t>
  </si>
  <si>
    <t>DACIA ENERGY SOLUTIONS SRL</t>
  </si>
  <si>
    <t>BLUE SAND INVESTMENT SRL</t>
  </si>
  <si>
    <t xml:space="preserve">DACIA ENERGY SOLUTIONS SRL </t>
  </si>
  <si>
    <t>SOLAR FUTURE ENERGY SRL</t>
  </si>
  <si>
    <t>REPSAN ENERGY SRL</t>
  </si>
  <si>
    <t>Premier Energy SRL</t>
  </si>
  <si>
    <t>Trade Motion SRL</t>
  </si>
  <si>
    <t>Crest Energy SRL</t>
  </si>
  <si>
    <t>SOCIETATEA ELECTROCENTRALE CRAIOVA SA</t>
  </si>
  <si>
    <t>LIBERTY GALATI SA</t>
  </si>
  <si>
    <t>ELECTROGRUP INFRASTRUCTURE SA</t>
  </si>
  <si>
    <t>DISTRIBUTIE ENERGIE ELECTRICA ROMANIA SA</t>
  </si>
  <si>
    <t xml:space="preserve">ELECTRO HOLDING SRL </t>
  </si>
  <si>
    <t>TERMO PLOIESTI SRL</t>
  </si>
  <si>
    <t>NICOLAE BALCESCU REGENERABILE SRL</t>
  </si>
  <si>
    <t>CONTI GREEN PROJECTS SRL</t>
  </si>
  <si>
    <t>MEGALODON STORAGE SRL</t>
  </si>
  <si>
    <t>ROMENERGY TRADING SRL</t>
  </si>
  <si>
    <t>VERBUND WIND POWER ROMANIA SRL</t>
  </si>
  <si>
    <t>INGKA INVESTMENTS RENEWABLE ENERGY ROMANIA SRL</t>
  </si>
  <si>
    <t>B&amp;D WORLD TRADING SRL</t>
  </si>
  <si>
    <t>GREENLIGHT SOLUTIONS SRL</t>
  </si>
  <si>
    <t>RESTART ENERGY ONE SA</t>
  </si>
  <si>
    <t>BORZESTI POWER SRL</t>
  </si>
  <si>
    <t>KENTAX ENERGY SRL</t>
  </si>
  <si>
    <t>LJG GREEN SOURCE ENERGY ALPHA SRL</t>
  </si>
  <si>
    <t>MOLDOVA EOLIAN SRL</t>
  </si>
  <si>
    <t>ROMKUMULO SRL</t>
  </si>
  <si>
    <t>XALANDINE ENERGY SRL</t>
  </si>
  <si>
    <t>Termoficare Oradea SA</t>
  </si>
  <si>
    <t>COOPERATIVADEENERGIE FURNIZARE SRL</t>
  </si>
  <si>
    <t>FONDUL DE DEZVOLTARE SCE CU RASPUNDERE LIMITATA</t>
  </si>
  <si>
    <t>ALEGFURNIZORUL CONSULTING SRL</t>
  </si>
  <si>
    <t>TINMAR ENERGY SA</t>
  </si>
  <si>
    <t>VIS SOLARIS 2011 SRL</t>
  </si>
  <si>
    <t>ELNET ENERGY SRL</t>
  </si>
  <si>
    <t>HOLROM RENEWABLE ENERGY SA</t>
  </si>
  <si>
    <t>OMV PETROM SA</t>
  </si>
  <si>
    <t>BABA ANA SOLAR GREEN ENERGY SRL</t>
  </si>
  <si>
    <t xml:space="preserve">ELA ENERGY PH SRL </t>
  </si>
  <si>
    <t>ENERGY DISTRIBUTION SERVICES SRL</t>
  </si>
  <si>
    <t>GLODENI SOLAR SRL</t>
  </si>
  <si>
    <t>GREENFORD SOLAR SRL</t>
  </si>
  <si>
    <t>JRD SOLAR SRL</t>
  </si>
  <si>
    <t>PC SUN ENERGY PRODUCTION SRL</t>
  </si>
  <si>
    <t>SHIKUN AND BINUI ENERGY SATU MARE SRL</t>
  </si>
  <si>
    <t>SOLAR RENEWABLE SRL</t>
  </si>
  <si>
    <t>TERRAVIS STUDIO SRL</t>
  </si>
  <si>
    <t>TMK HYDROENERGY POWER SRL</t>
  </si>
  <si>
    <t>EYE MALL SRL</t>
  </si>
  <si>
    <t xml:space="preserve">TERRAVIS STUDIO SRL </t>
  </si>
  <si>
    <t xml:space="preserve">CONTOURGLOBAL SOLUTIONS (PLOIESTI) SRL </t>
  </si>
  <si>
    <t>DIGI Romania SA</t>
  </si>
  <si>
    <t>EKW ENERGY SRL</t>
  </si>
  <si>
    <t>Liberty Galati SA</t>
  </si>
  <si>
    <t>Tomis Team SA</t>
  </si>
  <si>
    <t>RODINA ENERGY DISTRIBUTION SRL</t>
  </si>
  <si>
    <t>VERONIKI WIND SRL</t>
  </si>
  <si>
    <t>VRANCART SA</t>
  </si>
  <si>
    <t>AOT ENERGY SRL</t>
  </si>
  <si>
    <t>FUTURE PV SRL</t>
  </si>
  <si>
    <t>IZVOR DE LUMINA SRL</t>
  </si>
  <si>
    <t>MEX DEJ LOGISTIC SRL</t>
  </si>
  <si>
    <t>SOCIETATEA COMPLEXUL ENERGETIC VALEA JIULUI SA</t>
  </si>
  <si>
    <t>ECO POWER WIND SRL</t>
  </si>
  <si>
    <t>DIGI ROMANIA SA</t>
  </si>
  <si>
    <t>CORNI EOLIAN SA</t>
  </si>
  <si>
    <t>ENERGY PARTNERS ALPHA SOLAR SRL</t>
  </si>
  <si>
    <t>RAAL SA</t>
  </si>
  <si>
    <t>RULMENTI SA</t>
  </si>
  <si>
    <t>CASORI SRL</t>
  </si>
  <si>
    <t>D.Trading d.o.o</t>
  </si>
  <si>
    <t>BLUE LINE ENERGY SRL</t>
  </si>
  <si>
    <t>POWER PEAK TRADING SRL</t>
  </si>
  <si>
    <t xml:space="preserve">SUN ENERGY COMPLET SA </t>
  </si>
  <si>
    <t>CLUSTER ENERGY SRL</t>
  </si>
  <si>
    <t>ELECTROGRUP SA</t>
  </si>
  <si>
    <t>PLOSE SRL</t>
  </si>
  <si>
    <t>ROMGAZ SA</t>
  </si>
  <si>
    <t>HARGHITA ENERGY BROKER SRL</t>
  </si>
  <si>
    <t>PETROTEL - LUKOIL SA</t>
  </si>
  <si>
    <t>NOVA POWER &amp; GAS SRL</t>
  </si>
  <si>
    <t>ENEVO POWER SRL</t>
  </si>
  <si>
    <t>CET GOVORA SA</t>
  </si>
  <si>
    <t>ALTERNATIV INVESTMENT SOLUTIONS SRL</t>
  </si>
  <si>
    <t>E-INFRA SA</t>
  </si>
  <si>
    <t>ENTEL SA</t>
  </si>
  <si>
    <t xml:space="preserve">HELIOLUX SRL </t>
  </si>
  <si>
    <t>KELAVENT CHARLIE SRL</t>
  </si>
  <si>
    <t>GAMMA SOLAR PROJECT SRL</t>
  </si>
  <si>
    <t>GLODENI ENERGY SRL</t>
  </si>
  <si>
    <t>RATESTI SOLAR PLANT SRL</t>
  </si>
  <si>
    <t xml:space="preserve">VIGOLANA SRL </t>
  </si>
  <si>
    <t>WAREHOUSES DE PAUW ROMANIA SRL</t>
  </si>
  <si>
    <t>EFT POWER SRL</t>
  </si>
  <si>
    <t>Creanțe transport la data de 06.04.2026</t>
  </si>
  <si>
    <t>Valoare neîncasată la data de 06 04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</si>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</sst>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33" borderId="1" xfId="0" applyFont="1" applyFill="1" applyBorder="1" applyAlignment="1" applyProtection="1">
      <alignment horizontal="left"/>
      <protection locked="0"/>
    </xf>
    <xf numFmtId="4" fontId="3" fillId="33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33" borderId="1" xfId="0" applyFont="1" applyFill="1" applyBorder="1" applyAlignment="1" applyProtection="1">
      <alignment wrapText="1"/>
      <protection locked="0"/>
    </xf>
    <xf numFmtId="4" fontId="3" fillId="33" borderId="1" xfId="0" applyNumberFormat="1" applyFont="1" applyFill="1" applyBorder="1" applyAlignment="1" applyProtection="1">
      <alignment vertical="center"/>
      <protection locked="0"/>
    </xf>
    <xf numFmtId="0" fontId="3" fillId="3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2" xfId="0" applyNumberFormat="1" applyFont="1" applyBorder="1" applyProtection="1">
      <protection locked="0"/>
    </xf>
    <xf numFmtId="4" fontId="3" fillId="33" borderId="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34" borderId="3" xfId="0" applyFont="1" applyFill="1" applyBorder="1" applyAlignment="1">
      <alignment horizontal="left"/>
    </xf>
    <xf numFmtId="4" fontId="2" fillId="34" borderId="3" xfId="0" applyNumberFormat="1" applyFont="1" applyFill="1" applyBorder="1"/>
    <xf numFmtId="4" fontId="1" fillId="33" borderId="1" xfId="0" applyNumberFormat="1" applyFont="1" applyFill="1" applyBorder="1" applyAlignment="1">
      <alignment vertical="center"/>
    </xf>
    <xf numFmtId="4" fontId="2" fillId="34" borderId="3" xfId="0" applyNumberFormat="1" applyFont="1" applyFill="1" applyBorder="1" applyAlignment="1">
      <alignment horizontal="right"/>
    </xf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4" fontId="1" fillId="0" borderId="2" xfId="0" applyNumberFormat="1" applyFont="1" applyBorder="1" applyProtection="1">
      <protection locked="0"/>
    </xf>
    <xf numFmtId="4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1" fillId="33" borderId="2" xfId="0" applyNumberFormat="1" applyFont="1" applyFill="1" applyBorder="1" applyAlignment="1">
      <alignment vertical="center"/>
    </xf>
    <xf numFmtId="4" fontId="3" fillId="33" borderId="2" xfId="0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4" fontId="1" fillId="0" borderId="4" xfId="0" applyNumberFormat="1" applyFont="1" applyBorder="1"/>
    <xf numFmtId="4" fontId="1" fillId="0" borderId="3" xfId="0" applyNumberFormat="1" applyFont="1" applyBorder="1"/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3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/>
    <xf numFmtId="0" fontId="1" fillId="33" borderId="3" xfId="0" applyFont="1" applyFill="1" applyBorder="1" applyAlignment="1" applyProtection="1">
      <alignment wrapText="1"/>
      <protection locked="0"/>
    </xf>
    <xf numFmtId="4" fontId="1" fillId="33" borderId="4" xfId="0" applyNumberFormat="1" applyFont="1" applyFill="1" applyBorder="1"/>
    <xf numFmtId="4" fontId="2" fillId="34" borderId="4" xfId="0" applyNumberFormat="1" applyFont="1" applyFill="1" applyBorder="1" applyAlignment="1">
      <alignment horizontal="right"/>
    </xf>
    <xf numFmtId="0" fontId="1" fillId="33" borderId="1" xfId="0" applyFont="1" applyFill="1" applyBorder="1" applyAlignment="1" applyProtection="1">
      <alignment wrapText="1"/>
      <protection locked="0"/>
    </xf>
    <xf numFmtId="4" fontId="3" fillId="33" borderId="15" xfId="0" applyNumberFormat="1" applyFont="1" applyFill="1" applyBorder="1" applyProtection="1">
      <protection locked="0"/>
    </xf>
    <xf numFmtId="4" fontId="3" fillId="33" borderId="4" xfId="0" applyNumberFormat="1" applyFont="1" applyFill="1" applyBorder="1" applyAlignment="1">
      <alignment vertical="center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1" fillId="33" borderId="5" xfId="0" applyFont="1" applyFill="1" applyBorder="1" applyAlignment="1" applyProtection="1">
      <alignment horizontal="left"/>
      <protection locked="0"/>
    </xf>
    <xf numFmtId="0" fontId="4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/>
    </xf>
    <xf numFmtId="0" fontId="2" fillId="33" borderId="3" xfId="0" applyFont="1" applyFill="1" applyBorder="1" applyAlignment="1">
      <alignment horizontal="left"/>
    </xf>
    <xf numFmtId="0" fontId="1" fillId="33" borderId="0" xfId="0" applyFont="1" applyFill="1" applyAlignment="1" applyProtection="1">
      <alignment horizontal="left"/>
      <protection locked="0"/>
    </xf>
    <xf numFmtId="0" fontId="4" fillId="33" borderId="0" xfId="0" applyFont="1" applyFill="1" applyAlignment="1" applyProtection="1">
      <alignment horizontal="left"/>
      <protection locked="0"/>
    </xf>
    <xf numFmtId="0" fontId="2" fillId="35" borderId="1" xfId="0" applyFont="1" applyFill="1" applyBorder="1"/>
    <xf numFmtId="4" fontId="2" fillId="35" borderId="1" xfId="0" applyNumberFormat="1" applyFont="1" applyFill="1" applyBorder="1" applyAlignment="1" applyProtection="1">
      <alignment horizontal="right"/>
      <protection locked="0"/>
    </xf>
    <xf numFmtId="4" fontId="2" fillId="35" borderId="1" xfId="0" applyNumberFormat="1" applyFont="1" applyFill="1" applyBorder="1" applyAlignment="1">
      <alignment vertical="center"/>
    </xf>
    <xf numFmtId="0" fontId="2" fillId="33" borderId="1" xfId="0" applyFont="1" applyFill="1" applyBorder="1"/>
    <xf numFmtId="0" fontId="1" fillId="0" borderId="3" xfId="0" applyFont="1" applyBorder="1" applyAlignment="1" applyProtection="1">
      <alignment horizontal="left"/>
      <protection locked="0"/>
    </xf>
    <xf numFmtId="4" fontId="4" fillId="34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0" fontId="1" fillId="33" borderId="3" xfId="0" applyFont="1" applyFill="1" applyBorder="1"/>
    <xf numFmtId="4" fontId="1" fillId="33" borderId="1" xfId="0" applyNumberFormat="1" applyFont="1" applyFill="1" applyBorder="1"/>
    <xf numFmtId="4" fontId="1" fillId="33" borderId="3" xfId="0" applyNumberFormat="1" applyFont="1" applyFill="1" applyBorder="1"/>
    <xf numFmtId="0" fontId="1" fillId="33" borderId="3" xfId="0" applyFont="1" applyFill="1" applyBorder="1" applyAlignment="1">
      <alignment horizontal="left" wrapText="1"/>
    </xf>
    <xf numFmtId="0" fontId="1" fillId="33" borderId="1" xfId="0" applyFont="1" applyFill="1" applyBorder="1"/>
    <xf numFmtId="4" fontId="2" fillId="33" borderId="1" xfId="0" applyNumberFormat="1" applyFont="1" applyFill="1" applyBorder="1"/>
    <xf numFmtId="4" fontId="3" fillId="33" borderId="4" xfId="0" applyNumberFormat="1" applyFont="1" applyFill="1" applyBorder="1"/>
    <xf numFmtId="0" fontId="1" fillId="0" borderId="3" xfId="0" applyFont="1" applyBorder="1" applyAlignment="1" applyProtection="1">
      <alignment wrapText="1"/>
      <protection locked="0"/>
    </xf>
    <xf numFmtId="4" fontId="3" fillId="0" borderId="4" xfId="0" applyNumberFormat="1" applyFont="1" applyBorder="1" applyProtection="1">
      <protection locked="0"/>
    </xf>
    <xf numFmtId="4" fontId="3" fillId="0" borderId="4" xfId="0" applyNumberFormat="1" applyFont="1" applyBorder="1"/>
    <xf numFmtId="0" fontId="3" fillId="33" borderId="3" xfId="0" applyFont="1" applyFill="1" applyBorder="1" applyAlignment="1" applyProtection="1">
      <alignment horizontal="left" vertical="center"/>
      <protection locked="0"/>
    </xf>
    <xf numFmtId="0" fontId="3" fillId="33" borderId="3" xfId="0" applyFont="1" applyFill="1" applyBorder="1" applyAlignment="1" applyProtection="1">
      <alignment horizontal="left"/>
      <protection locked="0"/>
    </xf>
    <xf numFmtId="0" fontId="1" fillId="33" borderId="1" xfId="0" applyFont="1" applyFill="1" applyBorder="1" applyAlignment="1">
      <alignment horizontal="left" wrapText="1"/>
    </xf>
    <xf numFmtId="0" fontId="1" fillId="33" borderId="1" xfId="0" applyFont="1" applyFill="1" applyBorder="1" applyAlignment="1">
      <alignment horizontal="left"/>
    </xf>
    <xf numFmtId="4" fontId="1" fillId="33" borderId="2" xfId="0" applyNumberFormat="1" applyFont="1" applyFill="1" applyBorder="1"/>
    <xf numFmtId="0" fontId="1" fillId="33" borderId="1" xfId="0" applyFont="1" applyFill="1" applyBorder="1" applyAlignment="1" applyProtection="1">
      <alignment horizontal="left"/>
      <protection locked="0"/>
    </xf>
    <xf numFmtId="0" fontId="4" fillId="34" borderId="3" xfId="0" applyFont="1" applyFill="1" applyBorder="1" applyAlignment="1">
      <alignment horizontal="center" vertical="center" wrapText="1"/>
    </xf>
    <xf numFmtId="4" fontId="1" fillId="0" borderId="2" xfId="0" applyNumberFormat="1" applyFont="1" applyBorder="1"/>
    <xf numFmtId="0" fontId="4" fillId="33" borderId="3" xfId="0" applyFont="1" applyFill="1" applyBorder="1" applyAlignment="1">
      <alignment horizontal="center" vertical="center" wrapText="1"/>
    </xf>
    <xf numFmtId="0" fontId="3" fillId="33" borderId="3" xfId="0" applyFont="1" applyFill="1" applyBorder="1" applyAlignment="1">
      <alignment vertical="center" wrapText="1"/>
    </xf>
    <xf numFmtId="0" fontId="1" fillId="33" borderId="1" xfId="0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4" fontId="4" fillId="34" borderId="3" xfId="0" applyNumberFormat="1" applyFont="1" applyFill="1" applyBorder="1" applyAlignment="1">
      <alignment horizontal="center" vertical="center" wrapText="1"/>
    </xf>
    <xf numFmtId="0" fontId="3" fillId="36" borderId="3" xfId="0" applyFont="1" applyFill="1" applyBorder="1" applyAlignment="1" applyProtection="1">
      <alignment horizontal="left" vertical="center"/>
      <protection locked="0"/>
    </xf>
    <xf numFmtId="4" fontId="1" fillId="36" borderId="4" xfId="0" applyNumberFormat="1" applyFont="1" applyFill="1" applyBorder="1"/>
    <xf numFmtId="4" fontId="1" fillId="36" borderId="3" xfId="0" applyNumberFormat="1" applyFont="1" applyFill="1" applyBorder="1"/>
    <xf numFmtId="0" fontId="23" fillId="35" borderId="16" xfId="0" applyFont="1" applyFill="1" applyBorder="1" applyAlignment="1">
      <alignment vertical="center"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20" xfId="0" applyFill="1" applyBorder="1" applyAlignment="1">
      <alignment wrapText="1"/>
    </xf>
    <xf numFmtId="0" fontId="0" fillId="35" borderId="21" xfId="0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35" borderId="23" xfId="0" applyFill="1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 2" xfId="36"/>
    <cellStyle name="Normal" xfId="0" builtinId="0"/>
    <cellStyle name="Normal 2" xfId="37"/>
    <cellStyle name="Note 2" xfId="38"/>
    <cellStyle name="Output" xfId="39" builtinId="21" customBuiltin="1"/>
    <cellStyle name="Title 2" xfId="40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7"/>
  <sheetViews>
    <sheetView tabSelected="1" zoomScaleNormal="100" zoomScaleSheetLayoutView="90" workbookViewId="0">
      <selection activeCell="A3" sqref="A3:D6"/>
    </sheetView>
  </sheetViews>
  <sheetFormatPr defaultColWidth="10.85546875" defaultRowHeight="14.25" x14ac:dyDescent="0.2"/>
  <cols>
    <col min="1" max="1" width="62.5703125" style="1" customWidth="1"/>
    <col min="2" max="3" width="17.28515625" style="3" hidden="1" customWidth="1"/>
    <col min="4" max="4" width="17.28515625" style="3" customWidth="1"/>
    <col min="5" max="16384" width="10.85546875" style="2"/>
  </cols>
  <sheetData>
    <row r="1" spans="1:4" s="6" customFormat="1" ht="15" x14ac:dyDescent="0.25">
      <c r="A1" s="43" t="s">
        <v>235</v>
      </c>
      <c r="B1" s="43"/>
      <c r="C1" s="43"/>
      <c r="D1" s="43"/>
    </row>
    <row r="2" spans="1:4" s="6" customFormat="1" ht="15.75" thickBot="1" x14ac:dyDescent="0.3">
      <c r="A2" s="43"/>
      <c r="B2" s="43"/>
      <c r="C2" s="43"/>
      <c r="D2" s="43"/>
    </row>
    <row r="3" spans="1:4" s="6" customFormat="1" x14ac:dyDescent="0.2">
      <c r="A3" s="98" t="s">
        <v>237</v>
      </c>
      <c r="B3" s="99"/>
      <c r="C3" s="99"/>
      <c r="D3" s="100"/>
    </row>
    <row r="4" spans="1:4" s="6" customFormat="1" x14ac:dyDescent="0.2">
      <c r="A4" s="101"/>
      <c r="B4" s="102"/>
      <c r="C4" s="102"/>
      <c r="D4" s="103"/>
    </row>
    <row r="5" spans="1:4" s="6" customFormat="1" x14ac:dyDescent="0.2">
      <c r="A5" s="101"/>
      <c r="B5" s="102"/>
      <c r="C5" s="102"/>
      <c r="D5" s="103"/>
    </row>
    <row r="6" spans="1:4" s="6" customFormat="1" ht="15" thickBot="1" x14ac:dyDescent="0.25">
      <c r="A6" s="104"/>
      <c r="B6" s="105"/>
      <c r="C6" s="105"/>
      <c r="D6" s="106"/>
    </row>
    <row r="7" spans="1:4" s="6" customFormat="1" x14ac:dyDescent="0.2">
      <c r="A7" s="4"/>
      <c r="B7" s="5"/>
      <c r="C7" s="5"/>
      <c r="D7" s="5"/>
    </row>
    <row r="8" spans="1:4" s="24" customFormat="1" ht="15" x14ac:dyDescent="0.25">
      <c r="A8" s="22" t="s">
        <v>105</v>
      </c>
      <c r="B8" s="23"/>
      <c r="C8" s="23"/>
      <c r="D8" s="23"/>
    </row>
    <row r="9" spans="1:4" s="7" customFormat="1" ht="60" customHeight="1" x14ac:dyDescent="0.2">
      <c r="A9" s="26" t="s">
        <v>0</v>
      </c>
      <c r="B9" s="27" t="s">
        <v>42</v>
      </c>
      <c r="C9" s="27" t="s">
        <v>43</v>
      </c>
      <c r="D9" s="27" t="s">
        <v>236</v>
      </c>
    </row>
    <row r="10" spans="1:4" s="7" customFormat="1" ht="15" x14ac:dyDescent="0.2">
      <c r="A10" s="28" t="s">
        <v>26</v>
      </c>
      <c r="B10" s="29"/>
      <c r="C10" s="29"/>
      <c r="D10" s="29"/>
    </row>
    <row r="11" spans="1:4" s="7" customFormat="1" ht="14.25" customHeight="1" x14ac:dyDescent="0.2">
      <c r="A11" s="8" t="s">
        <v>7</v>
      </c>
      <c r="B11" s="21">
        <v>0</v>
      </c>
      <c r="C11" s="21" t="e">
        <f>#REF!-B11</f>
        <v>#REF!</v>
      </c>
      <c r="D11" s="10">
        <f>5966764.11-12488.39-10295.14-957.49+278195.23</f>
        <v>6221218.3200000003</v>
      </c>
    </row>
    <row r="12" spans="1:4" s="7" customFormat="1" ht="14.25" hidden="1" customHeight="1" x14ac:dyDescent="0.2">
      <c r="A12" s="56" t="s">
        <v>2</v>
      </c>
      <c r="B12" s="10">
        <v>5056157.24</v>
      </c>
      <c r="C12" s="10">
        <v>0</v>
      </c>
      <c r="D12" s="10"/>
    </row>
    <row r="13" spans="1:4" s="7" customFormat="1" ht="14.25" customHeight="1" x14ac:dyDescent="0.2">
      <c r="A13" s="56" t="s">
        <v>1</v>
      </c>
      <c r="B13" s="11">
        <v>3100976.78</v>
      </c>
      <c r="C13" s="38">
        <v>0</v>
      </c>
      <c r="D13" s="11">
        <v>3100976.78</v>
      </c>
    </row>
    <row r="14" spans="1:4" s="7" customFormat="1" ht="14.25" customHeight="1" x14ac:dyDescent="0.2">
      <c r="A14" s="15" t="s">
        <v>16</v>
      </c>
      <c r="B14" s="20">
        <v>0</v>
      </c>
      <c r="C14" s="10">
        <v>3025769</v>
      </c>
      <c r="D14" s="10">
        <v>3025769</v>
      </c>
    </row>
    <row r="15" spans="1:4" s="6" customFormat="1" ht="14.25" customHeight="1" x14ac:dyDescent="0.2">
      <c r="A15" s="86" t="s">
        <v>14</v>
      </c>
      <c r="B15" s="38">
        <v>1720225.03</v>
      </c>
      <c r="C15" s="38" t="e">
        <f>#REF!-B15</f>
        <v>#REF!</v>
      </c>
      <c r="D15" s="11">
        <v>2458481.38</v>
      </c>
    </row>
    <row r="16" spans="1:4" s="6" customFormat="1" ht="14.25" customHeight="1" x14ac:dyDescent="0.2">
      <c r="A16" s="56" t="s">
        <v>46</v>
      </c>
      <c r="B16" s="10"/>
      <c r="C16" s="10"/>
      <c r="D16" s="10">
        <f>1183566.11+839065.54</f>
        <v>2022631.6500000001</v>
      </c>
    </row>
    <row r="17" spans="1:4" s="6" customFormat="1" ht="14.25" customHeight="1" x14ac:dyDescent="0.2">
      <c r="A17" s="56" t="s">
        <v>56</v>
      </c>
      <c r="B17" s="10"/>
      <c r="C17" s="10"/>
      <c r="D17" s="10">
        <v>2000379.67</v>
      </c>
    </row>
    <row r="18" spans="1:4" s="6" customFormat="1" ht="14.25" customHeight="1" x14ac:dyDescent="0.2">
      <c r="A18" s="56" t="s">
        <v>20</v>
      </c>
      <c r="B18" s="10">
        <v>0</v>
      </c>
      <c r="C18" s="10">
        <v>0</v>
      </c>
      <c r="D18" s="10">
        <v>1779398.79</v>
      </c>
    </row>
    <row r="19" spans="1:4" s="6" customFormat="1" ht="14.25" customHeight="1" x14ac:dyDescent="0.2">
      <c r="A19" s="17" t="s">
        <v>17</v>
      </c>
      <c r="B19" s="16">
        <v>0</v>
      </c>
      <c r="C19" s="16">
        <f>775172.78+745729.98+69356.45</f>
        <v>1590259.21</v>
      </c>
      <c r="D19" s="46">
        <v>1584914.18</v>
      </c>
    </row>
    <row r="20" spans="1:4" s="6" customFormat="1" ht="14.25" customHeight="1" x14ac:dyDescent="0.2">
      <c r="A20" s="8" t="s">
        <v>19</v>
      </c>
      <c r="B20" s="10">
        <v>1049999.95</v>
      </c>
      <c r="C20" s="10">
        <v>1049999.95</v>
      </c>
      <c r="D20" s="10">
        <v>1049999.95</v>
      </c>
    </row>
    <row r="21" spans="1:4" s="6" customFormat="1" ht="14.25" customHeight="1" x14ac:dyDescent="0.2">
      <c r="A21" s="17" t="s">
        <v>130</v>
      </c>
      <c r="B21" s="16"/>
      <c r="C21" s="16"/>
      <c r="D21" s="46">
        <f>460580.42+122207.85</f>
        <v>582788.27</v>
      </c>
    </row>
    <row r="22" spans="1:4" s="6" customFormat="1" ht="14.25" customHeight="1" x14ac:dyDescent="0.2">
      <c r="A22" s="82" t="s">
        <v>52</v>
      </c>
      <c r="B22" s="47"/>
      <c r="C22" s="47"/>
      <c r="D22" s="79">
        <v>389301.49</v>
      </c>
    </row>
    <row r="23" spans="1:4" s="7" customFormat="1" ht="14.25" customHeight="1" x14ac:dyDescent="0.2">
      <c r="A23" s="86" t="s">
        <v>6</v>
      </c>
      <c r="B23" s="11">
        <v>333610.78000000003</v>
      </c>
      <c r="C23" s="38">
        <v>0</v>
      </c>
      <c r="D23" s="11">
        <v>333610.78000000003</v>
      </c>
    </row>
    <row r="24" spans="1:4" s="7" customFormat="1" ht="14.25" customHeight="1" x14ac:dyDescent="0.2">
      <c r="A24" s="86" t="s">
        <v>10</v>
      </c>
      <c r="B24" s="11">
        <v>258269.85</v>
      </c>
      <c r="C24" s="38">
        <v>0</v>
      </c>
      <c r="D24" s="11">
        <v>261482.52</v>
      </c>
    </row>
    <row r="25" spans="1:4" s="7" customFormat="1" ht="14.25" customHeight="1" x14ac:dyDescent="0.2">
      <c r="A25" s="86" t="s">
        <v>74</v>
      </c>
      <c r="B25" s="11"/>
      <c r="C25" s="38"/>
      <c r="D25" s="11">
        <v>215911.84</v>
      </c>
    </row>
    <row r="26" spans="1:4" s="7" customFormat="1" ht="14.25" customHeight="1" x14ac:dyDescent="0.2">
      <c r="A26" s="86" t="s">
        <v>12</v>
      </c>
      <c r="B26" s="11">
        <v>182240.06000000003</v>
      </c>
      <c r="C26" s="38">
        <v>0</v>
      </c>
      <c r="D26" s="11">
        <v>182240.06000000003</v>
      </c>
    </row>
    <row r="27" spans="1:4" s="7" customFormat="1" ht="14.25" customHeight="1" x14ac:dyDescent="0.2">
      <c r="A27" s="86" t="s">
        <v>5</v>
      </c>
      <c r="B27" s="11">
        <v>173034.92</v>
      </c>
      <c r="C27" s="38">
        <v>0</v>
      </c>
      <c r="D27" s="11">
        <v>173034.92</v>
      </c>
    </row>
    <row r="28" spans="1:4" s="7" customFormat="1" ht="14.25" customHeight="1" x14ac:dyDescent="0.2">
      <c r="A28" s="8" t="s">
        <v>48</v>
      </c>
      <c r="B28" s="13"/>
      <c r="C28" s="13"/>
      <c r="D28" s="20">
        <f>69152.18+75040.07</f>
        <v>144192.25</v>
      </c>
    </row>
    <row r="29" spans="1:4" s="7" customFormat="1" ht="14.25" customHeight="1" x14ac:dyDescent="0.2">
      <c r="A29" s="8" t="s">
        <v>18</v>
      </c>
      <c r="B29" s="9">
        <v>0</v>
      </c>
      <c r="C29" s="9">
        <f>21562.34+18115.11+33512.26+24040.96</f>
        <v>97230.669999999984</v>
      </c>
      <c r="D29" s="10">
        <f>21562.34+18115.11+33512.26+24040.96</f>
        <v>97230.669999999984</v>
      </c>
    </row>
    <row r="30" spans="1:4" s="7" customFormat="1" ht="14.25" customHeight="1" x14ac:dyDescent="0.2">
      <c r="A30" s="8" t="s">
        <v>47</v>
      </c>
      <c r="B30" s="13"/>
      <c r="C30" s="13"/>
      <c r="D30" s="20">
        <v>73517.16</v>
      </c>
    </row>
    <row r="31" spans="1:4" s="7" customFormat="1" ht="14.25" customHeight="1" x14ac:dyDescent="0.2">
      <c r="A31" s="56" t="s">
        <v>3</v>
      </c>
      <c r="B31" s="11">
        <v>66979.39</v>
      </c>
      <c r="C31" s="38">
        <v>0</v>
      </c>
      <c r="D31" s="11">
        <v>66979.39</v>
      </c>
    </row>
    <row r="32" spans="1:4" s="7" customFormat="1" ht="14.25" hidden="1" customHeight="1" x14ac:dyDescent="0.2">
      <c r="A32" s="57" t="s">
        <v>4</v>
      </c>
      <c r="B32" s="11">
        <v>48858.559999999998</v>
      </c>
      <c r="C32" s="38">
        <v>0</v>
      </c>
      <c r="D32" s="11"/>
    </row>
    <row r="33" spans="1:4" s="7" customFormat="1" ht="14.25" customHeight="1" x14ac:dyDescent="0.2">
      <c r="A33" s="82" t="s">
        <v>82</v>
      </c>
      <c r="B33" s="20"/>
      <c r="C33" s="20"/>
      <c r="D33" s="20">
        <v>30233.18</v>
      </c>
    </row>
    <row r="34" spans="1:4" s="7" customFormat="1" ht="14.25" customHeight="1" x14ac:dyDescent="0.2">
      <c r="A34" s="86" t="s">
        <v>11</v>
      </c>
      <c r="B34" s="10">
        <v>7030.2</v>
      </c>
      <c r="C34" s="38">
        <v>0</v>
      </c>
      <c r="D34" s="10">
        <v>7030.2</v>
      </c>
    </row>
    <row r="35" spans="1:4" s="7" customFormat="1" ht="14.25" customHeight="1" x14ac:dyDescent="0.2">
      <c r="A35" s="86" t="s">
        <v>55</v>
      </c>
      <c r="B35" s="10"/>
      <c r="C35" s="38"/>
      <c r="D35" s="10">
        <v>3933.59</v>
      </c>
    </row>
    <row r="36" spans="1:4" s="7" customFormat="1" ht="14.25" customHeight="1" x14ac:dyDescent="0.2">
      <c r="A36" s="86" t="s">
        <v>100</v>
      </c>
      <c r="B36" s="10"/>
      <c r="C36" s="38"/>
      <c r="D36" s="10">
        <v>1120.21</v>
      </c>
    </row>
    <row r="37" spans="1:4" s="6" customFormat="1" ht="15" x14ac:dyDescent="0.25">
      <c r="A37" s="67" t="s">
        <v>27</v>
      </c>
      <c r="B37" s="65">
        <f>SUM(B11:B34)</f>
        <v>11997382.759999998</v>
      </c>
      <c r="C37" s="65" t="e">
        <f>SUM(C11:C34)</f>
        <v>#REF!</v>
      </c>
      <c r="D37" s="65">
        <f>SUM(D11:D36)</f>
        <v>25806376.249999996</v>
      </c>
    </row>
    <row r="38" spans="1:4" s="6" customFormat="1" ht="15" x14ac:dyDescent="0.2">
      <c r="A38" s="58" t="s">
        <v>103</v>
      </c>
      <c r="B38" s="29"/>
      <c r="C38" s="29"/>
      <c r="D38" s="29"/>
    </row>
    <row r="39" spans="1:4" s="6" customFormat="1" ht="14.25" customHeight="1" x14ac:dyDescent="0.2">
      <c r="A39" s="59" t="s">
        <v>7</v>
      </c>
      <c r="B39" s="39">
        <v>1331717</v>
      </c>
      <c r="C39" s="39" t="e">
        <f>#REF!-B39</f>
        <v>#REF!</v>
      </c>
      <c r="D39" s="30">
        <v>2280633.4500000002</v>
      </c>
    </row>
    <row r="40" spans="1:4" s="6" customFormat="1" ht="14.25" hidden="1" customHeight="1" x14ac:dyDescent="0.2">
      <c r="A40" s="59" t="s">
        <v>2</v>
      </c>
      <c r="B40" s="39">
        <v>2121009.7000000002</v>
      </c>
      <c r="C40" s="39">
        <v>0</v>
      </c>
      <c r="D40" s="30"/>
    </row>
    <row r="41" spans="1:4" s="6" customFormat="1" ht="14.25" customHeight="1" x14ac:dyDescent="0.2">
      <c r="A41" s="59" t="s">
        <v>1</v>
      </c>
      <c r="B41" s="30">
        <v>1882170.28</v>
      </c>
      <c r="C41" s="39">
        <v>0</v>
      </c>
      <c r="D41" s="30">
        <v>1882170.28</v>
      </c>
    </row>
    <row r="42" spans="1:4" s="6" customFormat="1" ht="14.25" customHeight="1" x14ac:dyDescent="0.2">
      <c r="A42" s="59" t="s">
        <v>14</v>
      </c>
      <c r="B42" s="40">
        <v>124144.27</v>
      </c>
      <c r="C42" s="40" t="e">
        <f>#REF!-B42</f>
        <v>#REF!</v>
      </c>
      <c r="D42" s="31">
        <v>422105.95</v>
      </c>
    </row>
    <row r="43" spans="1:4" s="6" customFormat="1" ht="14.25" customHeight="1" x14ac:dyDescent="0.2">
      <c r="A43" s="59" t="s">
        <v>56</v>
      </c>
      <c r="B43" s="40"/>
      <c r="C43" s="40"/>
      <c r="D43" s="31">
        <v>234237.86000000002</v>
      </c>
    </row>
    <row r="44" spans="1:4" s="6" customFormat="1" ht="14.25" customHeight="1" x14ac:dyDescent="0.2">
      <c r="A44" s="59" t="s">
        <v>28</v>
      </c>
      <c r="B44" s="31">
        <v>142551.48000000001</v>
      </c>
      <c r="C44" s="40">
        <v>0</v>
      </c>
      <c r="D44" s="31">
        <v>142551.48000000001</v>
      </c>
    </row>
    <row r="45" spans="1:4" s="6" customFormat="1" ht="14.25" customHeight="1" x14ac:dyDescent="0.2">
      <c r="A45" s="59" t="s">
        <v>19</v>
      </c>
      <c r="B45" s="40">
        <v>127590.13</v>
      </c>
      <c r="C45" s="40">
        <v>127590.13</v>
      </c>
      <c r="D45" s="31">
        <v>127590.13</v>
      </c>
    </row>
    <row r="46" spans="1:4" s="6" customFormat="1" ht="14.25" customHeight="1" x14ac:dyDescent="0.2">
      <c r="A46" s="59" t="s">
        <v>29</v>
      </c>
      <c r="B46" s="39">
        <v>0</v>
      </c>
      <c r="C46" s="30">
        <v>107309.88</v>
      </c>
      <c r="D46" s="30">
        <v>107309.88</v>
      </c>
    </row>
    <row r="47" spans="1:4" s="6" customFormat="1" ht="14.25" customHeight="1" x14ac:dyDescent="0.2">
      <c r="A47" s="90" t="s">
        <v>130</v>
      </c>
      <c r="B47" s="55"/>
      <c r="C47" s="70"/>
      <c r="D47" s="70">
        <f>70736.24+18511.1</f>
        <v>89247.34</v>
      </c>
    </row>
    <row r="48" spans="1:4" s="6" customFormat="1" ht="14.25" customHeight="1" x14ac:dyDescent="0.2">
      <c r="A48" s="59" t="s">
        <v>3</v>
      </c>
      <c r="B48" s="31">
        <v>88953.53</v>
      </c>
      <c r="C48" s="40">
        <v>0</v>
      </c>
      <c r="D48" s="31">
        <v>88953.53</v>
      </c>
    </row>
    <row r="49" spans="1:4" s="6" customFormat="1" ht="14.25" customHeight="1" x14ac:dyDescent="0.2">
      <c r="A49" s="59" t="s">
        <v>30</v>
      </c>
      <c r="B49" s="40">
        <v>0</v>
      </c>
      <c r="C49" s="31">
        <v>62447.63</v>
      </c>
      <c r="D49" s="31">
        <v>62447.63</v>
      </c>
    </row>
    <row r="50" spans="1:4" s="6" customFormat="1" ht="14.25" customHeight="1" x14ac:dyDescent="0.2">
      <c r="A50" s="91" t="s">
        <v>74</v>
      </c>
      <c r="B50" s="41"/>
      <c r="C50" s="41"/>
      <c r="D50" s="30">
        <v>57581.31</v>
      </c>
    </row>
    <row r="51" spans="1:4" s="6" customFormat="1" ht="14.25" customHeight="1" x14ac:dyDescent="0.2">
      <c r="A51" s="91" t="s">
        <v>17</v>
      </c>
      <c r="B51" s="41">
        <v>0</v>
      </c>
      <c r="C51" s="34">
        <v>50668.46</v>
      </c>
      <c r="D51" s="30">
        <v>50668.46</v>
      </c>
    </row>
    <row r="52" spans="1:4" s="6" customFormat="1" ht="14.25" customHeight="1" x14ac:dyDescent="0.2">
      <c r="A52" s="59" t="s">
        <v>31</v>
      </c>
      <c r="B52" s="31">
        <v>34729.910000000003</v>
      </c>
      <c r="C52" s="40">
        <v>0</v>
      </c>
      <c r="D52" s="31">
        <v>34729.910000000003</v>
      </c>
    </row>
    <row r="53" spans="1:4" s="6" customFormat="1" ht="14.25" hidden="1" customHeight="1" x14ac:dyDescent="0.2">
      <c r="A53" s="60" t="s">
        <v>32</v>
      </c>
      <c r="B53" s="31">
        <v>17540.13</v>
      </c>
      <c r="C53" s="40">
        <v>0</v>
      </c>
      <c r="D53" s="31"/>
    </row>
    <row r="54" spans="1:4" s="6" customFormat="1" ht="14.25" customHeight="1" x14ac:dyDescent="0.2">
      <c r="A54" s="91" t="s">
        <v>20</v>
      </c>
      <c r="B54" s="41"/>
      <c r="C54" s="41"/>
      <c r="D54" s="30">
        <v>24795.51</v>
      </c>
    </row>
    <row r="55" spans="1:4" s="6" customFormat="1" ht="14.25" customHeight="1" x14ac:dyDescent="0.2">
      <c r="A55" s="91" t="s">
        <v>39</v>
      </c>
      <c r="B55" s="41">
        <v>0</v>
      </c>
      <c r="C55" s="31">
        <v>8806.81</v>
      </c>
      <c r="D55" s="31">
        <v>8806.81</v>
      </c>
    </row>
    <row r="56" spans="1:4" s="6" customFormat="1" ht="14.25" customHeight="1" x14ac:dyDescent="0.2">
      <c r="A56" s="91" t="s">
        <v>52</v>
      </c>
      <c r="B56" s="41"/>
      <c r="C56" s="41"/>
      <c r="D56" s="30">
        <v>7264.57</v>
      </c>
    </row>
    <row r="57" spans="1:4" s="6" customFormat="1" ht="14.25" customHeight="1" x14ac:dyDescent="0.2">
      <c r="A57" s="59" t="s">
        <v>11</v>
      </c>
      <c r="B57" s="31">
        <v>4780.25</v>
      </c>
      <c r="C57" s="40">
        <v>0</v>
      </c>
      <c r="D57" s="31">
        <v>4780.25</v>
      </c>
    </row>
    <row r="58" spans="1:4" s="6" customFormat="1" x14ac:dyDescent="0.2">
      <c r="A58" s="59" t="s">
        <v>33</v>
      </c>
      <c r="B58" s="30">
        <v>4455.9399999999996</v>
      </c>
      <c r="C58" s="40">
        <v>0</v>
      </c>
      <c r="D58" s="30">
        <v>4455.9399999999996</v>
      </c>
    </row>
    <row r="59" spans="1:4" s="6" customFormat="1" ht="14.25" customHeight="1" x14ac:dyDescent="0.2">
      <c r="A59" s="91" t="s">
        <v>46</v>
      </c>
      <c r="B59" s="41"/>
      <c r="C59" s="31"/>
      <c r="D59" s="31">
        <v>2701.8</v>
      </c>
    </row>
    <row r="60" spans="1:4" s="6" customFormat="1" ht="14.25" customHeight="1" x14ac:dyDescent="0.2">
      <c r="A60" s="59" t="s">
        <v>34</v>
      </c>
      <c r="B60" s="30">
        <v>733.89</v>
      </c>
      <c r="C60" s="40">
        <v>0</v>
      </c>
      <c r="D60" s="30">
        <v>733.89</v>
      </c>
    </row>
    <row r="61" spans="1:4" s="6" customFormat="1" ht="14.25" customHeight="1" x14ac:dyDescent="0.2">
      <c r="A61" s="59" t="s">
        <v>21</v>
      </c>
      <c r="B61" s="30">
        <v>0</v>
      </c>
      <c r="C61" s="40">
        <v>394.07000000000005</v>
      </c>
      <c r="D61" s="30">
        <v>394.07000000000005</v>
      </c>
    </row>
    <row r="62" spans="1:4" s="6" customFormat="1" ht="14.25" customHeight="1" x14ac:dyDescent="0.2">
      <c r="A62" s="59" t="s">
        <v>53</v>
      </c>
      <c r="B62" s="30"/>
      <c r="C62" s="40"/>
      <c r="D62" s="30">
        <v>361.05</v>
      </c>
    </row>
    <row r="63" spans="1:4" s="6" customFormat="1" ht="14.25" customHeight="1" x14ac:dyDescent="0.2">
      <c r="A63" s="8" t="s">
        <v>48</v>
      </c>
      <c r="B63" s="30"/>
      <c r="C63" s="40"/>
      <c r="D63" s="30">
        <f>130.9+88.76</f>
        <v>219.66000000000003</v>
      </c>
    </row>
    <row r="64" spans="1:4" s="6" customFormat="1" ht="15" x14ac:dyDescent="0.25">
      <c r="A64" s="67" t="s">
        <v>104</v>
      </c>
      <c r="B64" s="66">
        <f>SUM(B39:B63)</f>
        <v>5880376.5100000007</v>
      </c>
      <c r="C64" s="66" t="e">
        <f>SUM(C39:C63)</f>
        <v>#REF!</v>
      </c>
      <c r="D64" s="66">
        <f>SUM(D39:D63)</f>
        <v>5634740.7600000007</v>
      </c>
    </row>
    <row r="65" spans="1:4" s="6" customFormat="1" ht="15" x14ac:dyDescent="0.25">
      <c r="A65" s="61" t="s">
        <v>35</v>
      </c>
      <c r="B65" s="33">
        <f>B37+B64</f>
        <v>17877759.27</v>
      </c>
      <c r="C65" s="33" t="e">
        <f>C37+C64</f>
        <v>#REF!</v>
      </c>
      <c r="D65" s="33">
        <f>D37+D64</f>
        <v>31441117.009999998</v>
      </c>
    </row>
    <row r="66" spans="1:4" s="6" customFormat="1" x14ac:dyDescent="0.2">
      <c r="A66" s="62"/>
      <c r="B66" s="13"/>
      <c r="C66" s="13"/>
      <c r="D66" s="13"/>
    </row>
    <row r="67" spans="1:4" s="24" customFormat="1" ht="15" x14ac:dyDescent="0.25">
      <c r="A67" s="63" t="s">
        <v>114</v>
      </c>
      <c r="B67" s="23"/>
      <c r="C67" s="23"/>
      <c r="D67" s="23"/>
    </row>
    <row r="68" spans="1:4" s="6" customFormat="1" ht="60" x14ac:dyDescent="0.2">
      <c r="A68" s="26" t="s">
        <v>0</v>
      </c>
      <c r="B68" s="27" t="s">
        <v>42</v>
      </c>
      <c r="C68" s="27" t="s">
        <v>43</v>
      </c>
      <c r="D68" s="27" t="s">
        <v>236</v>
      </c>
    </row>
    <row r="69" spans="1:4" s="6" customFormat="1" ht="15" x14ac:dyDescent="0.2">
      <c r="A69" s="58" t="s">
        <v>26</v>
      </c>
      <c r="B69" s="29"/>
      <c r="C69" s="29"/>
      <c r="D69" s="29"/>
    </row>
    <row r="70" spans="1:4" s="6" customFormat="1" ht="14.25" hidden="1" customHeight="1" x14ac:dyDescent="0.2">
      <c r="A70" s="68" t="s">
        <v>131</v>
      </c>
      <c r="B70" s="44"/>
      <c r="C70" s="44"/>
      <c r="D70" s="44">
        <v>0</v>
      </c>
    </row>
    <row r="71" spans="1:4" s="7" customFormat="1" ht="14.25" customHeight="1" x14ac:dyDescent="0.2">
      <c r="A71" s="8" t="s">
        <v>8</v>
      </c>
      <c r="B71" s="9">
        <v>0</v>
      </c>
      <c r="C71" s="9">
        <v>1803002.9900000002</v>
      </c>
      <c r="D71" s="10">
        <f>956955.31+774056.81+71990.87</f>
        <v>1803002.9900000002</v>
      </c>
    </row>
    <row r="72" spans="1:4" s="7" customFormat="1" ht="14.25" hidden="1" customHeight="1" x14ac:dyDescent="0.2">
      <c r="A72" s="81" t="s">
        <v>149</v>
      </c>
      <c r="B72" s="73"/>
      <c r="C72" s="73"/>
      <c r="D72" s="51">
        <v>0</v>
      </c>
    </row>
    <row r="73" spans="1:4" s="7" customFormat="1" x14ac:dyDescent="0.2">
      <c r="A73" s="17" t="s">
        <v>63</v>
      </c>
      <c r="B73" s="46"/>
      <c r="C73" s="46"/>
      <c r="D73" s="46">
        <v>1416026.4</v>
      </c>
    </row>
    <row r="74" spans="1:4" s="7" customFormat="1" ht="14.25" customHeight="1" x14ac:dyDescent="0.2">
      <c r="A74" s="8" t="s">
        <v>45</v>
      </c>
      <c r="B74" s="21"/>
      <c r="C74" s="21"/>
      <c r="D74" s="20">
        <f>24525.79+116289.78</f>
        <v>140815.57</v>
      </c>
    </row>
    <row r="75" spans="1:4" s="7" customFormat="1" ht="14.25" hidden="1" customHeight="1" x14ac:dyDescent="0.2">
      <c r="A75" s="8" t="s">
        <v>25</v>
      </c>
      <c r="B75" s="10"/>
      <c r="C75" s="10"/>
      <c r="D75" s="10">
        <v>0</v>
      </c>
    </row>
    <row r="76" spans="1:4" s="7" customFormat="1" ht="14.25" hidden="1" customHeight="1" x14ac:dyDescent="0.2">
      <c r="A76" s="8" t="s">
        <v>23</v>
      </c>
      <c r="B76" s="9"/>
      <c r="C76" s="9"/>
      <c r="D76" s="9">
        <v>0</v>
      </c>
    </row>
    <row r="77" spans="1:4" s="7" customFormat="1" ht="14.25" hidden="1" customHeight="1" x14ac:dyDescent="0.2">
      <c r="A77" s="15" t="s">
        <v>25</v>
      </c>
      <c r="B77" s="10">
        <f>2632885.83+2255483.36</f>
        <v>4888369.1899999995</v>
      </c>
      <c r="C77" s="10">
        <f>2632885.83+2255483.36</f>
        <v>4888369.1899999995</v>
      </c>
      <c r="D77" s="10">
        <v>0</v>
      </c>
    </row>
    <row r="78" spans="1:4" s="7" customFormat="1" ht="14.25" customHeight="1" x14ac:dyDescent="0.2">
      <c r="A78" s="15" t="s">
        <v>99</v>
      </c>
      <c r="B78" s="10"/>
      <c r="C78" s="10"/>
      <c r="D78" s="10">
        <v>5144.3500000000004</v>
      </c>
    </row>
    <row r="79" spans="1:4" s="7" customFormat="1" ht="14.25" hidden="1" customHeight="1" x14ac:dyDescent="0.2">
      <c r="A79" s="15" t="s">
        <v>95</v>
      </c>
      <c r="B79" s="10"/>
      <c r="C79" s="10"/>
      <c r="D79" s="10">
        <v>0</v>
      </c>
    </row>
    <row r="80" spans="1:4" s="6" customFormat="1" ht="15" x14ac:dyDescent="0.25">
      <c r="A80" s="67" t="s">
        <v>27</v>
      </c>
      <c r="B80" s="65">
        <f>SUM(B70:B79)</f>
        <v>4888369.1899999995</v>
      </c>
      <c r="C80" s="65">
        <f>SUM(C70:C79)</f>
        <v>6691372.1799999997</v>
      </c>
      <c r="D80" s="65">
        <f>SUM(D70:D79)</f>
        <v>3364989.31</v>
      </c>
    </row>
    <row r="81" spans="1:4" s="6" customFormat="1" ht="15" x14ac:dyDescent="0.2">
      <c r="A81" s="58" t="s">
        <v>103</v>
      </c>
      <c r="B81" s="29"/>
      <c r="C81" s="29"/>
      <c r="D81" s="29"/>
    </row>
    <row r="82" spans="1:4" s="6" customFormat="1" ht="14.25" customHeight="1" x14ac:dyDescent="0.2">
      <c r="A82" s="92" t="s">
        <v>8</v>
      </c>
      <c r="B82" s="40">
        <v>0</v>
      </c>
      <c r="C82" s="31">
        <f>642939.47+7640.23+2223.99</f>
        <v>652803.68999999994</v>
      </c>
      <c r="D82" s="31">
        <f>642939.47+7640.23+2223.99</f>
        <v>652803.68999999994</v>
      </c>
    </row>
    <row r="83" spans="1:4" s="6" customFormat="1" ht="14.25" customHeight="1" x14ac:dyDescent="0.2">
      <c r="A83" s="59" t="s">
        <v>37</v>
      </c>
      <c r="B83" s="30">
        <v>12301.1</v>
      </c>
      <c r="C83" s="39">
        <v>0</v>
      </c>
      <c r="D83" s="30">
        <v>12301.1</v>
      </c>
    </row>
    <row r="84" spans="1:4" s="6" customFormat="1" ht="14.25" hidden="1" customHeight="1" x14ac:dyDescent="0.2">
      <c r="A84" s="59" t="s">
        <v>38</v>
      </c>
      <c r="B84" s="41">
        <v>0</v>
      </c>
      <c r="C84" s="34">
        <f>8645.72+1207.3+112.28</f>
        <v>9965.2999999999993</v>
      </c>
      <c r="D84" s="34">
        <v>0</v>
      </c>
    </row>
    <row r="85" spans="1:4" s="6" customFormat="1" x14ac:dyDescent="0.2">
      <c r="A85" s="93" t="s">
        <v>63</v>
      </c>
      <c r="B85" s="55"/>
      <c r="C85" s="55"/>
      <c r="D85" s="70">
        <v>5854.87</v>
      </c>
    </row>
    <row r="86" spans="1:4" s="6" customFormat="1" ht="14.25" customHeight="1" x14ac:dyDescent="0.2">
      <c r="A86" s="50" t="s">
        <v>149</v>
      </c>
      <c r="B86" s="51"/>
      <c r="C86" s="51"/>
      <c r="D86" s="51">
        <f>2278.77+1597.02</f>
        <v>3875.79</v>
      </c>
    </row>
    <row r="87" spans="1:4" s="6" customFormat="1" ht="14.25" customHeight="1" x14ac:dyDescent="0.2">
      <c r="A87" s="8" t="s">
        <v>45</v>
      </c>
      <c r="B87" s="45"/>
      <c r="C87" s="45"/>
      <c r="D87" s="44">
        <f>2171.16+1626.24</f>
        <v>3797.3999999999996</v>
      </c>
    </row>
    <row r="88" spans="1:4" s="6" customFormat="1" ht="15" x14ac:dyDescent="0.25">
      <c r="A88" s="67" t="s">
        <v>104</v>
      </c>
      <c r="B88" s="66">
        <f>SUM(B82:B87)</f>
        <v>12301.1</v>
      </c>
      <c r="C88" s="66">
        <f>SUM(C82:C87)</f>
        <v>662768.99</v>
      </c>
      <c r="D88" s="66">
        <f>SUM(D82:D87)</f>
        <v>678632.85</v>
      </c>
    </row>
    <row r="89" spans="1:4" s="6" customFormat="1" ht="15" x14ac:dyDescent="0.25">
      <c r="A89" s="32" t="s">
        <v>106</v>
      </c>
      <c r="B89" s="35">
        <f>B80+B88</f>
        <v>4900670.2899999991</v>
      </c>
      <c r="C89" s="35">
        <f>C80+C88</f>
        <v>7354141.1699999999</v>
      </c>
      <c r="D89" s="35">
        <f>D80+D88</f>
        <v>4043622.16</v>
      </c>
    </row>
    <row r="90" spans="1:4" s="6" customFormat="1" x14ac:dyDescent="0.2">
      <c r="A90" s="4"/>
      <c r="B90" s="14"/>
      <c r="C90" s="14"/>
      <c r="D90" s="14"/>
    </row>
    <row r="91" spans="1:4" s="24" customFormat="1" ht="15" x14ac:dyDescent="0.25">
      <c r="A91" s="22" t="s">
        <v>113</v>
      </c>
      <c r="B91" s="23"/>
      <c r="C91" s="23"/>
      <c r="D91" s="23"/>
    </row>
    <row r="92" spans="1:4" s="6" customFormat="1" ht="60" x14ac:dyDescent="0.2">
      <c r="A92" s="26" t="s">
        <v>0</v>
      </c>
      <c r="B92" s="27" t="s">
        <v>42</v>
      </c>
      <c r="C92" s="27" t="s">
        <v>43</v>
      </c>
      <c r="D92" s="27" t="s">
        <v>236</v>
      </c>
    </row>
    <row r="93" spans="1:4" s="6" customFormat="1" ht="14.25" hidden="1" customHeight="1" x14ac:dyDescent="0.2">
      <c r="A93" s="12" t="s">
        <v>13</v>
      </c>
      <c r="B93" s="20"/>
      <c r="C93" s="20"/>
      <c r="D93" s="20"/>
    </row>
    <row r="94" spans="1:4" s="6" customFormat="1" ht="14.25" customHeight="1" x14ac:dyDescent="0.2">
      <c r="A94" s="28" t="s">
        <v>26</v>
      </c>
      <c r="B94" s="29"/>
      <c r="C94" s="29"/>
      <c r="D94" s="29"/>
    </row>
    <row r="95" spans="1:4" s="6" customFormat="1" hidden="1" x14ac:dyDescent="0.2">
      <c r="A95" s="17" t="s">
        <v>22</v>
      </c>
      <c r="B95" s="16">
        <v>0</v>
      </c>
      <c r="C95" s="16">
        <f>96207.81+78634.97+6152.13</f>
        <v>180994.91</v>
      </c>
      <c r="D95" s="16">
        <v>0</v>
      </c>
    </row>
    <row r="96" spans="1:4" s="6" customFormat="1" hidden="1" x14ac:dyDescent="0.2">
      <c r="A96" s="48" t="s">
        <v>57</v>
      </c>
      <c r="B96" s="20"/>
      <c r="C96" s="20"/>
      <c r="D96" s="10">
        <v>0</v>
      </c>
    </row>
    <row r="97" spans="1:4" s="6" customFormat="1" hidden="1" x14ac:dyDescent="0.2">
      <c r="A97" s="48" t="s">
        <v>57</v>
      </c>
      <c r="B97" s="20"/>
      <c r="C97" s="20"/>
      <c r="D97" s="10">
        <v>0</v>
      </c>
    </row>
    <row r="98" spans="1:4" s="6" customFormat="1" ht="14.25" hidden="1" customHeight="1" x14ac:dyDescent="0.2">
      <c r="A98" s="8" t="s">
        <v>15</v>
      </c>
      <c r="B98" s="9"/>
      <c r="C98" s="9"/>
      <c r="D98" s="9">
        <v>0</v>
      </c>
    </row>
    <row r="99" spans="1:4" s="6" customFormat="1" ht="14.25" hidden="1" customHeight="1" x14ac:dyDescent="0.2">
      <c r="A99" s="15" t="s">
        <v>7</v>
      </c>
      <c r="B99" s="54">
        <f>21251.59+16126.69+1810.43</f>
        <v>39188.71</v>
      </c>
      <c r="C99" s="54">
        <f>21251.59+16126.69+1810.43</f>
        <v>39188.71</v>
      </c>
      <c r="D99" s="54">
        <v>0</v>
      </c>
    </row>
    <row r="100" spans="1:4" s="6" customFormat="1" ht="14.25" hidden="1" customHeight="1" x14ac:dyDescent="0.2">
      <c r="A100" s="15" t="s">
        <v>57</v>
      </c>
      <c r="B100" s="9"/>
      <c r="C100" s="9"/>
      <c r="D100" s="9">
        <v>0</v>
      </c>
    </row>
    <row r="101" spans="1:4" s="6" customFormat="1" hidden="1" x14ac:dyDescent="0.2">
      <c r="A101" s="53" t="s">
        <v>57</v>
      </c>
      <c r="B101" s="21"/>
      <c r="C101" s="21"/>
      <c r="D101" s="9">
        <v>0</v>
      </c>
    </row>
    <row r="102" spans="1:4" s="6" customFormat="1" x14ac:dyDescent="0.2">
      <c r="A102" s="50" t="s">
        <v>194</v>
      </c>
      <c r="B102" s="73"/>
      <c r="C102" s="73"/>
      <c r="D102" s="51">
        <v>3388150.51</v>
      </c>
    </row>
    <row r="103" spans="1:4" s="6" customFormat="1" ht="15" x14ac:dyDescent="0.25">
      <c r="A103" s="67" t="s">
        <v>27</v>
      </c>
      <c r="B103" s="65">
        <f t="shared" ref="B103:C103" si="0">SUM(B95:B102)</f>
        <v>39188.71</v>
      </c>
      <c r="C103" s="65">
        <f t="shared" si="0"/>
        <v>220183.62</v>
      </c>
      <c r="D103" s="65">
        <f>SUM(D95:D102)</f>
        <v>3388150.51</v>
      </c>
    </row>
    <row r="104" spans="1:4" s="6" customFormat="1" ht="15" x14ac:dyDescent="0.2">
      <c r="A104" s="58" t="s">
        <v>103</v>
      </c>
      <c r="B104" s="29"/>
      <c r="C104" s="29"/>
      <c r="D104" s="29"/>
    </row>
    <row r="105" spans="1:4" s="6" customFormat="1" x14ac:dyDescent="0.2">
      <c r="A105" s="59" t="s">
        <v>149</v>
      </c>
      <c r="B105" s="40">
        <v>1322168.3400000001</v>
      </c>
      <c r="C105" s="40" t="e">
        <f>#REF!-B105</f>
        <v>#REF!</v>
      </c>
      <c r="D105" s="31">
        <f>2952318.92-2671266.5</f>
        <v>281052.41999999993</v>
      </c>
    </row>
    <row r="106" spans="1:4" s="6" customFormat="1" hidden="1" x14ac:dyDescent="0.2">
      <c r="A106" s="93" t="s">
        <v>22</v>
      </c>
      <c r="B106" s="42"/>
      <c r="C106" s="40"/>
      <c r="D106" s="31">
        <v>0</v>
      </c>
    </row>
    <row r="107" spans="1:4" s="6" customFormat="1" hidden="1" x14ac:dyDescent="0.2">
      <c r="A107" s="93" t="s">
        <v>44</v>
      </c>
      <c r="B107" s="42"/>
      <c r="C107" s="40"/>
      <c r="D107" s="31">
        <v>0</v>
      </c>
    </row>
    <row r="108" spans="1:4" s="6" customFormat="1" hidden="1" x14ac:dyDescent="0.2">
      <c r="A108" s="90" t="s">
        <v>130</v>
      </c>
      <c r="B108" s="55"/>
      <c r="C108" s="70"/>
      <c r="D108" s="70">
        <v>0</v>
      </c>
    </row>
    <row r="109" spans="1:4" s="6" customFormat="1" x14ac:dyDescent="0.2">
      <c r="A109" s="50" t="s">
        <v>194</v>
      </c>
      <c r="B109" s="77"/>
      <c r="C109" s="77"/>
      <c r="D109" s="80">
        <f>3239.11+1128.73+44658.24</f>
        <v>49026.080000000002</v>
      </c>
    </row>
    <row r="110" spans="1:4" s="6" customFormat="1" ht="12.75" customHeight="1" x14ac:dyDescent="0.2">
      <c r="A110" s="78" t="s">
        <v>49</v>
      </c>
      <c r="B110" s="51"/>
      <c r="C110" s="51"/>
      <c r="D110" s="44">
        <v>2957.36</v>
      </c>
    </row>
    <row r="111" spans="1:4" s="6" customFormat="1" ht="15" x14ac:dyDescent="0.25">
      <c r="A111" s="64" t="s">
        <v>104</v>
      </c>
      <c r="B111" s="66">
        <f>SUM(B105:B110)</f>
        <v>1322168.3400000001</v>
      </c>
      <c r="C111" s="66" t="e">
        <f>SUM(C105:C110)</f>
        <v>#REF!</v>
      </c>
      <c r="D111" s="66">
        <f>SUM(D105:D110)</f>
        <v>333035.85999999993</v>
      </c>
    </row>
    <row r="112" spans="1:4" s="6" customFormat="1" ht="15" x14ac:dyDescent="0.25">
      <c r="A112" s="32" t="s">
        <v>40</v>
      </c>
      <c r="B112" s="35">
        <f>B103+B111</f>
        <v>1361357.05</v>
      </c>
      <c r="C112" s="35" t="e">
        <f>C103+C111</f>
        <v>#REF!</v>
      </c>
      <c r="D112" s="35">
        <f>D103+D111</f>
        <v>3721186.3699999996</v>
      </c>
    </row>
    <row r="113" spans="1:4" s="6" customFormat="1" ht="15" x14ac:dyDescent="0.25">
      <c r="A113" s="18"/>
      <c r="B113" s="19"/>
      <c r="C113" s="19"/>
      <c r="D113" s="19"/>
    </row>
    <row r="114" spans="1:4" s="25" customFormat="1" ht="15" x14ac:dyDescent="0.25">
      <c r="A114" s="22" t="s">
        <v>107</v>
      </c>
      <c r="B114" s="23"/>
      <c r="C114" s="23"/>
      <c r="D114" s="23"/>
    </row>
    <row r="115" spans="1:4" s="6" customFormat="1" ht="60" x14ac:dyDescent="0.2">
      <c r="A115" s="26" t="s">
        <v>0</v>
      </c>
      <c r="B115" s="27" t="s">
        <v>42</v>
      </c>
      <c r="C115" s="27" t="s">
        <v>43</v>
      </c>
      <c r="D115" s="27" t="s">
        <v>236</v>
      </c>
    </row>
    <row r="116" spans="1:4" s="6" customFormat="1" ht="15" x14ac:dyDescent="0.2">
      <c r="A116" s="87" t="s">
        <v>26</v>
      </c>
      <c r="B116" s="94"/>
      <c r="C116" s="94"/>
      <c r="D116" s="69"/>
    </row>
    <row r="117" spans="1:4" s="6" customFormat="1" hidden="1" x14ac:dyDescent="0.2">
      <c r="A117" s="95" t="s">
        <v>234</v>
      </c>
      <c r="B117" s="97"/>
      <c r="C117" s="97"/>
      <c r="D117" s="96">
        <v>0</v>
      </c>
    </row>
    <row r="118" spans="1:4" s="6" customFormat="1" hidden="1" x14ac:dyDescent="0.2">
      <c r="A118" s="74" t="s">
        <v>153</v>
      </c>
      <c r="B118" s="73"/>
      <c r="C118" s="73"/>
      <c r="D118" s="51">
        <v>0</v>
      </c>
    </row>
    <row r="119" spans="1:4" s="6" customFormat="1" hidden="1" x14ac:dyDescent="0.2">
      <c r="A119" s="81" t="s">
        <v>221</v>
      </c>
      <c r="B119" s="73"/>
      <c r="C119" s="73"/>
      <c r="D119" s="51"/>
    </row>
    <row r="120" spans="1:4" s="6" customFormat="1" hidden="1" x14ac:dyDescent="0.2">
      <c r="A120" s="81" t="s">
        <v>218</v>
      </c>
      <c r="B120" s="51"/>
      <c r="C120" s="51"/>
      <c r="D120" s="51"/>
    </row>
    <row r="121" spans="1:4" s="6" customFormat="1" hidden="1" x14ac:dyDescent="0.2">
      <c r="A121" s="53" t="s">
        <v>156</v>
      </c>
      <c r="B121" s="72"/>
      <c r="C121" s="72"/>
      <c r="D121" s="72"/>
    </row>
    <row r="122" spans="1:4" s="6" customFormat="1" hidden="1" x14ac:dyDescent="0.2">
      <c r="A122" s="17" t="s">
        <v>203</v>
      </c>
      <c r="B122" s="85"/>
      <c r="C122" s="85"/>
      <c r="D122" s="85"/>
    </row>
    <row r="123" spans="1:4" s="6" customFormat="1" hidden="1" x14ac:dyDescent="0.2">
      <c r="A123" s="81" t="s">
        <v>222</v>
      </c>
      <c r="B123" s="51"/>
      <c r="C123" s="51"/>
      <c r="D123" s="51"/>
    </row>
    <row r="124" spans="1:4" s="6" customFormat="1" hidden="1" x14ac:dyDescent="0.2">
      <c r="A124" s="50" t="s">
        <v>144</v>
      </c>
      <c r="B124" s="51"/>
      <c r="C124" s="51"/>
      <c r="D124" s="51"/>
    </row>
    <row r="125" spans="1:4" s="6" customFormat="1" hidden="1" x14ac:dyDescent="0.2">
      <c r="A125" s="81" t="s">
        <v>223</v>
      </c>
      <c r="B125" s="51"/>
      <c r="C125" s="51"/>
      <c r="D125" s="51"/>
    </row>
    <row r="126" spans="1:4" s="6" customFormat="1" hidden="1" x14ac:dyDescent="0.2">
      <c r="A126" s="81" t="s">
        <v>220</v>
      </c>
      <c r="B126" s="51"/>
      <c r="C126" s="51"/>
      <c r="D126" s="51"/>
    </row>
    <row r="127" spans="1:4" s="6" customFormat="1" hidden="1" x14ac:dyDescent="0.2">
      <c r="A127" s="81" t="s">
        <v>178</v>
      </c>
      <c r="B127" s="73"/>
      <c r="C127" s="73"/>
      <c r="D127" s="51"/>
    </row>
    <row r="128" spans="1:4" s="6" customFormat="1" hidden="1" x14ac:dyDescent="0.2">
      <c r="A128" s="81" t="s">
        <v>227</v>
      </c>
      <c r="B128" s="51"/>
      <c r="C128" s="51"/>
      <c r="D128" s="51">
        <v>0</v>
      </c>
    </row>
    <row r="129" spans="1:4" s="6" customFormat="1" hidden="1" x14ac:dyDescent="0.2">
      <c r="A129" s="81" t="s">
        <v>140</v>
      </c>
      <c r="B129" s="51"/>
      <c r="C129" s="51"/>
      <c r="D129" s="51">
        <v>0</v>
      </c>
    </row>
    <row r="130" spans="1:4" s="6" customFormat="1" hidden="1" x14ac:dyDescent="0.2">
      <c r="A130" s="81" t="s">
        <v>197</v>
      </c>
      <c r="B130" s="51"/>
      <c r="C130" s="51"/>
      <c r="D130" s="51">
        <v>0</v>
      </c>
    </row>
    <row r="131" spans="1:4" s="6" customFormat="1" hidden="1" x14ac:dyDescent="0.2">
      <c r="A131" s="81" t="s">
        <v>147</v>
      </c>
      <c r="B131" s="51"/>
      <c r="C131" s="51"/>
      <c r="D131" s="51">
        <v>0</v>
      </c>
    </row>
    <row r="132" spans="1:4" s="6" customFormat="1" hidden="1" x14ac:dyDescent="0.2">
      <c r="A132" s="81" t="s">
        <v>220</v>
      </c>
      <c r="B132" s="51"/>
      <c r="C132" s="51"/>
      <c r="D132" s="51"/>
    </row>
    <row r="133" spans="1:4" s="6" customFormat="1" hidden="1" x14ac:dyDescent="0.2">
      <c r="A133" s="81" t="s">
        <v>184</v>
      </c>
      <c r="B133" s="51"/>
      <c r="C133" s="51"/>
      <c r="D133" s="51"/>
    </row>
    <row r="134" spans="1:4" s="6" customFormat="1" hidden="1" x14ac:dyDescent="0.2">
      <c r="A134" s="74" t="s">
        <v>196</v>
      </c>
      <c r="B134" s="51"/>
      <c r="C134" s="51"/>
      <c r="D134" s="51"/>
    </row>
    <row r="135" spans="1:4" s="6" customFormat="1" hidden="1" x14ac:dyDescent="0.2">
      <c r="A135" s="81" t="s">
        <v>138</v>
      </c>
      <c r="B135" s="51"/>
      <c r="C135" s="51"/>
      <c r="D135" s="51">
        <v>0</v>
      </c>
    </row>
    <row r="136" spans="1:4" s="6" customFormat="1" hidden="1" x14ac:dyDescent="0.2">
      <c r="A136" s="81" t="s">
        <v>173</v>
      </c>
      <c r="B136" s="73"/>
      <c r="C136" s="73"/>
      <c r="D136" s="51"/>
    </row>
    <row r="137" spans="1:4" s="6" customFormat="1" hidden="1" x14ac:dyDescent="0.2">
      <c r="A137" s="81" t="s">
        <v>193</v>
      </c>
      <c r="B137" s="73"/>
      <c r="C137" s="73"/>
      <c r="D137" s="51"/>
    </row>
    <row r="138" spans="1:4" s="6" customFormat="1" hidden="1" x14ac:dyDescent="0.2">
      <c r="A138" s="50" t="s">
        <v>192</v>
      </c>
      <c r="B138" s="73"/>
      <c r="C138" s="73"/>
      <c r="D138" s="51"/>
    </row>
    <row r="139" spans="1:4" s="6" customFormat="1" hidden="1" x14ac:dyDescent="0.2">
      <c r="A139" s="81" t="s">
        <v>81</v>
      </c>
      <c r="B139" s="73"/>
      <c r="C139" s="73"/>
      <c r="D139" s="51"/>
    </row>
    <row r="140" spans="1:4" s="6" customFormat="1" hidden="1" x14ac:dyDescent="0.2">
      <c r="A140" s="81" t="s">
        <v>173</v>
      </c>
      <c r="B140" s="73"/>
      <c r="C140" s="73"/>
      <c r="D140" s="51"/>
    </row>
    <row r="141" spans="1:4" s="6" customFormat="1" hidden="1" x14ac:dyDescent="0.2">
      <c r="A141" s="81" t="s">
        <v>209</v>
      </c>
      <c r="B141" s="73"/>
      <c r="C141" s="73"/>
      <c r="D141" s="51">
        <v>0</v>
      </c>
    </row>
    <row r="142" spans="1:4" s="6" customFormat="1" hidden="1" x14ac:dyDescent="0.2">
      <c r="A142" s="81" t="s">
        <v>202</v>
      </c>
      <c r="B142" s="73"/>
      <c r="C142" s="73"/>
      <c r="D142" s="51"/>
    </row>
    <row r="143" spans="1:4" s="6" customFormat="1" hidden="1" x14ac:dyDescent="0.2">
      <c r="A143" s="71" t="s">
        <v>189</v>
      </c>
      <c r="B143" s="73"/>
      <c r="C143" s="73"/>
      <c r="D143" s="51">
        <v>0</v>
      </c>
    </row>
    <row r="144" spans="1:4" s="6" customFormat="1" hidden="1" x14ac:dyDescent="0.2">
      <c r="A144" s="74" t="s">
        <v>183</v>
      </c>
      <c r="B144" s="73"/>
      <c r="C144" s="73"/>
      <c r="D144" s="51">
        <v>0</v>
      </c>
    </row>
    <row r="145" spans="1:4" s="6" customFormat="1" hidden="1" x14ac:dyDescent="0.2">
      <c r="A145" s="81" t="s">
        <v>157</v>
      </c>
      <c r="B145" s="73"/>
      <c r="C145" s="73"/>
      <c r="D145" s="51"/>
    </row>
    <row r="146" spans="1:4" s="6" customFormat="1" hidden="1" x14ac:dyDescent="0.2">
      <c r="A146" s="81" t="s">
        <v>141</v>
      </c>
      <c r="B146" s="51"/>
      <c r="C146" s="51"/>
      <c r="D146" s="51">
        <v>0</v>
      </c>
    </row>
    <row r="147" spans="1:4" s="6" customFormat="1" hidden="1" x14ac:dyDescent="0.2">
      <c r="A147" s="81" t="s">
        <v>233</v>
      </c>
      <c r="B147" s="73"/>
      <c r="C147" s="73"/>
      <c r="D147" s="51">
        <v>0</v>
      </c>
    </row>
    <row r="148" spans="1:4" s="6" customFormat="1" hidden="1" x14ac:dyDescent="0.2">
      <c r="A148" s="81" t="s">
        <v>199</v>
      </c>
      <c r="B148" s="73"/>
      <c r="C148" s="73"/>
      <c r="D148" s="51"/>
    </row>
    <row r="149" spans="1:4" s="6" customFormat="1" hidden="1" x14ac:dyDescent="0.2">
      <c r="A149" s="81" t="s">
        <v>230</v>
      </c>
      <c r="B149" s="73"/>
      <c r="C149" s="73"/>
      <c r="D149" s="51"/>
    </row>
    <row r="150" spans="1:4" s="6" customFormat="1" hidden="1" x14ac:dyDescent="0.2">
      <c r="A150" s="81" t="s">
        <v>184</v>
      </c>
      <c r="B150" s="73"/>
      <c r="C150" s="73"/>
      <c r="D150" s="51">
        <v>0</v>
      </c>
    </row>
    <row r="151" spans="1:4" s="6" customFormat="1" hidden="1" x14ac:dyDescent="0.2">
      <c r="A151" s="81" t="s">
        <v>229</v>
      </c>
      <c r="B151" s="73"/>
      <c r="C151" s="73"/>
      <c r="D151" s="51">
        <v>0</v>
      </c>
    </row>
    <row r="152" spans="1:4" s="6" customFormat="1" hidden="1" x14ac:dyDescent="0.2">
      <c r="A152" s="74" t="s">
        <v>162</v>
      </c>
      <c r="B152" s="73"/>
      <c r="C152" s="73"/>
      <c r="D152" s="51"/>
    </row>
    <row r="153" spans="1:4" s="6" customFormat="1" hidden="1" x14ac:dyDescent="0.2">
      <c r="A153" s="81" t="s">
        <v>215</v>
      </c>
      <c r="B153" s="73"/>
      <c r="C153" s="73"/>
      <c r="D153" s="51"/>
    </row>
    <row r="154" spans="1:4" s="6" customFormat="1" hidden="1" x14ac:dyDescent="0.2">
      <c r="A154" s="81" t="s">
        <v>231</v>
      </c>
      <c r="B154" s="73"/>
      <c r="C154" s="73"/>
      <c r="D154" s="51">
        <v>0</v>
      </c>
    </row>
    <row r="155" spans="1:4" s="6" customFormat="1" hidden="1" x14ac:dyDescent="0.2">
      <c r="A155" s="50" t="s">
        <v>155</v>
      </c>
      <c r="B155" s="73"/>
      <c r="C155" s="73"/>
      <c r="D155" s="51">
        <v>0</v>
      </c>
    </row>
    <row r="156" spans="1:4" s="6" customFormat="1" hidden="1" x14ac:dyDescent="0.2">
      <c r="A156" s="81" t="s">
        <v>88</v>
      </c>
      <c r="B156" s="73"/>
      <c r="C156" s="73"/>
      <c r="D156" s="51">
        <v>0</v>
      </c>
    </row>
    <row r="157" spans="1:4" s="6" customFormat="1" hidden="1" x14ac:dyDescent="0.2">
      <c r="A157" s="81" t="s">
        <v>111</v>
      </c>
      <c r="B157" s="73"/>
      <c r="C157" s="73"/>
      <c r="D157" s="51">
        <v>0</v>
      </c>
    </row>
    <row r="158" spans="1:4" s="6" customFormat="1" hidden="1" x14ac:dyDescent="0.2">
      <c r="A158" s="81" t="s">
        <v>216</v>
      </c>
      <c r="B158" s="73"/>
      <c r="C158" s="73"/>
      <c r="D158" s="51">
        <v>0</v>
      </c>
    </row>
    <row r="159" spans="1:4" s="6" customFormat="1" hidden="1" x14ac:dyDescent="0.2">
      <c r="A159" s="81" t="s">
        <v>219</v>
      </c>
      <c r="B159" s="73"/>
      <c r="C159" s="73"/>
      <c r="D159" s="51">
        <v>0</v>
      </c>
    </row>
    <row r="160" spans="1:4" s="6" customFormat="1" hidden="1" x14ac:dyDescent="0.2">
      <c r="A160" s="81" t="s">
        <v>213</v>
      </c>
      <c r="B160" s="73"/>
      <c r="C160" s="73"/>
      <c r="D160" s="51">
        <v>0</v>
      </c>
    </row>
    <row r="161" spans="1:4" s="6" customFormat="1" hidden="1" x14ac:dyDescent="0.2">
      <c r="A161" s="81" t="s">
        <v>181</v>
      </c>
      <c r="B161" s="73"/>
      <c r="C161" s="73"/>
      <c r="D161" s="51">
        <v>0</v>
      </c>
    </row>
    <row r="162" spans="1:4" s="6" customFormat="1" hidden="1" x14ac:dyDescent="0.2">
      <c r="A162" s="81" t="s">
        <v>214</v>
      </c>
      <c r="B162" s="73"/>
      <c r="C162" s="73"/>
      <c r="D162" s="51">
        <v>0</v>
      </c>
    </row>
    <row r="163" spans="1:4" s="6" customFormat="1" hidden="1" x14ac:dyDescent="0.2">
      <c r="A163" s="81" t="s">
        <v>175</v>
      </c>
      <c r="B163" s="73"/>
      <c r="C163" s="73"/>
      <c r="D163" s="51">
        <v>0</v>
      </c>
    </row>
    <row r="164" spans="1:4" s="6" customFormat="1" hidden="1" x14ac:dyDescent="0.2">
      <c r="A164" s="81" t="s">
        <v>183</v>
      </c>
      <c r="B164" s="73"/>
      <c r="C164" s="73"/>
      <c r="D164" s="51">
        <v>0</v>
      </c>
    </row>
    <row r="165" spans="1:4" s="6" customFormat="1" hidden="1" x14ac:dyDescent="0.2">
      <c r="A165" s="81" t="s">
        <v>97</v>
      </c>
      <c r="B165" s="51"/>
      <c r="C165" s="51"/>
      <c r="D165" s="51">
        <v>0</v>
      </c>
    </row>
    <row r="166" spans="1:4" s="6" customFormat="1" hidden="1" x14ac:dyDescent="0.2">
      <c r="A166" s="81" t="s">
        <v>174</v>
      </c>
      <c r="B166" s="51"/>
      <c r="C166" s="51"/>
      <c r="D166" s="51">
        <v>0</v>
      </c>
    </row>
    <row r="167" spans="1:4" s="6" customFormat="1" hidden="1" x14ac:dyDescent="0.2">
      <c r="A167" s="81" t="s">
        <v>198</v>
      </c>
      <c r="B167" s="73"/>
      <c r="C167" s="73"/>
      <c r="D167" s="51">
        <v>0</v>
      </c>
    </row>
    <row r="168" spans="1:4" s="6" customFormat="1" hidden="1" x14ac:dyDescent="0.2">
      <c r="A168" s="81" t="s">
        <v>163</v>
      </c>
      <c r="B168" s="51"/>
      <c r="C168" s="51"/>
      <c r="D168" s="51">
        <v>0</v>
      </c>
    </row>
    <row r="169" spans="1:4" s="6" customFormat="1" hidden="1" x14ac:dyDescent="0.2">
      <c r="A169" s="81" t="s">
        <v>200</v>
      </c>
      <c r="B169" s="51"/>
      <c r="C169" s="51"/>
      <c r="D169" s="51">
        <v>0</v>
      </c>
    </row>
    <row r="170" spans="1:4" s="6" customFormat="1" hidden="1" x14ac:dyDescent="0.2">
      <c r="A170" s="81" t="s">
        <v>232</v>
      </c>
      <c r="B170" s="73"/>
      <c r="C170" s="73"/>
      <c r="D170" s="51">
        <v>0</v>
      </c>
    </row>
    <row r="171" spans="1:4" s="6" customFormat="1" hidden="1" x14ac:dyDescent="0.2">
      <c r="A171" s="81" t="s">
        <v>157</v>
      </c>
      <c r="B171" s="73"/>
      <c r="C171" s="73"/>
      <c r="D171" s="51">
        <v>0</v>
      </c>
    </row>
    <row r="172" spans="1:4" s="6" customFormat="1" hidden="1" x14ac:dyDescent="0.2">
      <c r="A172" s="81" t="s">
        <v>141</v>
      </c>
      <c r="B172" s="51"/>
      <c r="C172" s="51"/>
      <c r="D172" s="51">
        <v>0</v>
      </c>
    </row>
    <row r="173" spans="1:4" s="6" customFormat="1" hidden="1" x14ac:dyDescent="0.2">
      <c r="A173" s="81" t="s">
        <v>195</v>
      </c>
      <c r="B173" s="51"/>
      <c r="C173" s="51"/>
      <c r="D173" s="51">
        <v>0</v>
      </c>
    </row>
    <row r="174" spans="1:4" s="6" customFormat="1" hidden="1" x14ac:dyDescent="0.2">
      <c r="A174" s="50" t="s">
        <v>179</v>
      </c>
      <c r="B174" s="73"/>
      <c r="C174" s="73"/>
      <c r="D174" s="51">
        <v>0</v>
      </c>
    </row>
    <row r="175" spans="1:4" s="6" customFormat="1" hidden="1" x14ac:dyDescent="0.2">
      <c r="A175" s="81" t="s">
        <v>150</v>
      </c>
      <c r="B175" s="73"/>
      <c r="C175" s="73"/>
      <c r="D175" s="51">
        <v>0</v>
      </c>
    </row>
    <row r="176" spans="1:4" s="6" customFormat="1" hidden="1" x14ac:dyDescent="0.2">
      <c r="A176" s="81" t="s">
        <v>145</v>
      </c>
      <c r="B176" s="73"/>
      <c r="C176" s="73"/>
      <c r="D176" s="51">
        <v>0</v>
      </c>
    </row>
    <row r="177" spans="1:4" s="6" customFormat="1" hidden="1" x14ac:dyDescent="0.2">
      <c r="A177" s="71" t="s">
        <v>188</v>
      </c>
      <c r="B177" s="73"/>
      <c r="C177" s="73"/>
      <c r="D177" s="51">
        <v>0</v>
      </c>
    </row>
    <row r="178" spans="1:4" s="6" customFormat="1" hidden="1" x14ac:dyDescent="0.2">
      <c r="A178" s="81" t="s">
        <v>172</v>
      </c>
      <c r="B178" s="73"/>
      <c r="C178" s="73"/>
      <c r="D178" s="51">
        <v>0</v>
      </c>
    </row>
    <row r="179" spans="1:4" s="6" customFormat="1" hidden="1" x14ac:dyDescent="0.2">
      <c r="A179" s="81" t="s">
        <v>185</v>
      </c>
      <c r="B179" s="73"/>
      <c r="C179" s="73"/>
      <c r="D179" s="51">
        <v>0</v>
      </c>
    </row>
    <row r="180" spans="1:4" s="6" customFormat="1" hidden="1" x14ac:dyDescent="0.2">
      <c r="A180" s="81" t="s">
        <v>176</v>
      </c>
      <c r="B180" s="73"/>
      <c r="C180" s="73"/>
      <c r="D180" s="51">
        <v>0</v>
      </c>
    </row>
    <row r="181" spans="1:4" s="6" customFormat="1" hidden="1" x14ac:dyDescent="0.2">
      <c r="A181" s="81" t="s">
        <v>180</v>
      </c>
      <c r="B181" s="73"/>
      <c r="C181" s="73"/>
      <c r="D181" s="51">
        <v>0</v>
      </c>
    </row>
    <row r="182" spans="1:4" s="6" customFormat="1" hidden="1" x14ac:dyDescent="0.2">
      <c r="A182" s="81" t="s">
        <v>170</v>
      </c>
      <c r="B182" s="73"/>
      <c r="C182" s="73"/>
      <c r="D182" s="51">
        <v>0</v>
      </c>
    </row>
    <row r="183" spans="1:4" s="6" customFormat="1" hidden="1" x14ac:dyDescent="0.2">
      <c r="A183" s="81" t="s">
        <v>182</v>
      </c>
      <c r="B183" s="73"/>
      <c r="C183" s="73"/>
      <c r="D183" s="51">
        <v>0</v>
      </c>
    </row>
    <row r="184" spans="1:4" s="6" customFormat="1" hidden="1" x14ac:dyDescent="0.2">
      <c r="A184" s="50" t="s">
        <v>191</v>
      </c>
      <c r="B184" s="73"/>
      <c r="C184" s="73"/>
      <c r="D184" s="51">
        <v>0</v>
      </c>
    </row>
    <row r="185" spans="1:4" s="6" customFormat="1" hidden="1" x14ac:dyDescent="0.2">
      <c r="A185" s="81" t="s">
        <v>201</v>
      </c>
      <c r="B185" s="73"/>
      <c r="C185" s="73"/>
      <c r="D185" s="51">
        <v>0</v>
      </c>
    </row>
    <row r="186" spans="1:4" s="6" customFormat="1" hidden="1" x14ac:dyDescent="0.2">
      <c r="A186" s="81" t="s">
        <v>177</v>
      </c>
      <c r="B186" s="73"/>
      <c r="C186" s="73"/>
      <c r="D186" s="51">
        <v>0</v>
      </c>
    </row>
    <row r="187" spans="1:4" s="6" customFormat="1" hidden="1" x14ac:dyDescent="0.2">
      <c r="A187" s="81" t="s">
        <v>157</v>
      </c>
      <c r="B187" s="73"/>
      <c r="C187" s="73"/>
      <c r="D187" s="51">
        <v>0</v>
      </c>
    </row>
    <row r="188" spans="1:4" s="6" customFormat="1" hidden="1" x14ac:dyDescent="0.2">
      <c r="A188" s="83" t="s">
        <v>186</v>
      </c>
      <c r="B188" s="72"/>
      <c r="C188" s="72"/>
      <c r="D188" s="72">
        <v>0</v>
      </c>
    </row>
    <row r="189" spans="1:4" s="6" customFormat="1" hidden="1" x14ac:dyDescent="0.2">
      <c r="A189" s="50" t="s">
        <v>145</v>
      </c>
      <c r="B189" s="73"/>
      <c r="C189" s="73"/>
      <c r="D189" s="51">
        <v>0</v>
      </c>
    </row>
    <row r="190" spans="1:4" s="6" customFormat="1" hidden="1" x14ac:dyDescent="0.2">
      <c r="A190" s="82" t="s">
        <v>116</v>
      </c>
      <c r="B190" s="73"/>
      <c r="C190" s="73"/>
      <c r="D190" s="51">
        <v>0</v>
      </c>
    </row>
    <row r="191" spans="1:4" s="6" customFormat="1" hidden="1" x14ac:dyDescent="0.2">
      <c r="A191" s="71" t="s">
        <v>58</v>
      </c>
      <c r="B191" s="73"/>
      <c r="C191" s="73"/>
      <c r="D191" s="51">
        <v>0</v>
      </c>
    </row>
    <row r="192" spans="1:4" s="6" customFormat="1" hidden="1" x14ac:dyDescent="0.2">
      <c r="A192" s="81" t="s">
        <v>187</v>
      </c>
      <c r="B192" s="51"/>
      <c r="C192" s="51"/>
      <c r="D192" s="51">
        <v>0</v>
      </c>
    </row>
    <row r="193" spans="1:4" s="6" customFormat="1" hidden="1" x14ac:dyDescent="0.2">
      <c r="A193" s="50" t="s">
        <v>123</v>
      </c>
      <c r="B193" s="73"/>
      <c r="C193" s="73"/>
      <c r="D193" s="51">
        <v>0</v>
      </c>
    </row>
    <row r="194" spans="1:4" s="6" customFormat="1" hidden="1" x14ac:dyDescent="0.2">
      <c r="A194" s="50" t="s">
        <v>134</v>
      </c>
      <c r="B194" s="73"/>
      <c r="C194" s="73"/>
      <c r="D194" s="51">
        <v>0</v>
      </c>
    </row>
    <row r="195" spans="1:4" s="6" customFormat="1" hidden="1" x14ac:dyDescent="0.2">
      <c r="A195" s="50" t="s">
        <v>146</v>
      </c>
      <c r="B195" s="51"/>
      <c r="C195" s="51"/>
      <c r="D195" s="51">
        <v>0</v>
      </c>
    </row>
    <row r="196" spans="1:4" s="6" customFormat="1" hidden="1" x14ac:dyDescent="0.2">
      <c r="A196" s="50" t="s">
        <v>140</v>
      </c>
      <c r="B196" s="51"/>
      <c r="C196" s="51"/>
      <c r="D196" s="51">
        <v>0</v>
      </c>
    </row>
    <row r="197" spans="1:4" s="6" customFormat="1" hidden="1" x14ac:dyDescent="0.2">
      <c r="A197" s="81" t="s">
        <v>112</v>
      </c>
      <c r="B197" s="51"/>
      <c r="C197" s="51"/>
      <c r="D197" s="51">
        <v>0</v>
      </c>
    </row>
    <row r="198" spans="1:4" s="6" customFormat="1" hidden="1" x14ac:dyDescent="0.2">
      <c r="A198" s="81" t="s">
        <v>167</v>
      </c>
      <c r="B198" s="51"/>
      <c r="C198" s="51"/>
      <c r="D198" s="51">
        <v>0</v>
      </c>
    </row>
    <row r="199" spans="1:4" s="6" customFormat="1" hidden="1" x14ac:dyDescent="0.2">
      <c r="A199" s="81" t="s">
        <v>169</v>
      </c>
      <c r="B199" s="51"/>
      <c r="C199" s="51"/>
      <c r="D199" s="51">
        <v>0</v>
      </c>
    </row>
    <row r="200" spans="1:4" s="6" customFormat="1" hidden="1" x14ac:dyDescent="0.2">
      <c r="A200" s="81" t="s">
        <v>145</v>
      </c>
      <c r="B200" s="51"/>
      <c r="C200" s="51"/>
      <c r="D200" s="51">
        <v>0</v>
      </c>
    </row>
    <row r="201" spans="1:4" s="6" customFormat="1" hidden="1" x14ac:dyDescent="0.2">
      <c r="A201" s="81" t="s">
        <v>186</v>
      </c>
      <c r="B201" s="51"/>
      <c r="C201" s="51"/>
      <c r="D201" s="51">
        <v>0</v>
      </c>
    </row>
    <row r="202" spans="1:4" s="6" customFormat="1" hidden="1" x14ac:dyDescent="0.2">
      <c r="A202" s="81" t="s">
        <v>174</v>
      </c>
      <c r="B202" s="51"/>
      <c r="C202" s="51"/>
      <c r="D202" s="51">
        <v>0</v>
      </c>
    </row>
    <row r="203" spans="1:4" s="6" customFormat="1" x14ac:dyDescent="0.2">
      <c r="A203" s="81" t="s">
        <v>208</v>
      </c>
      <c r="B203" s="51"/>
      <c r="C203" s="51"/>
      <c r="D203" s="51">
        <v>3.2</v>
      </c>
    </row>
    <row r="204" spans="1:4" s="6" customFormat="1" hidden="1" x14ac:dyDescent="0.2">
      <c r="A204" s="81" t="s">
        <v>206</v>
      </c>
      <c r="B204" s="51"/>
      <c r="C204" s="51"/>
      <c r="D204" s="51">
        <v>0</v>
      </c>
    </row>
    <row r="205" spans="1:4" s="6" customFormat="1" hidden="1" x14ac:dyDescent="0.2">
      <c r="A205" s="81" t="s">
        <v>73</v>
      </c>
      <c r="B205" s="51"/>
      <c r="C205" s="51"/>
      <c r="D205" s="51">
        <v>0</v>
      </c>
    </row>
    <row r="206" spans="1:4" s="6" customFormat="1" hidden="1" x14ac:dyDescent="0.2">
      <c r="A206" s="81" t="s">
        <v>205</v>
      </c>
      <c r="B206" s="51"/>
      <c r="C206" s="51"/>
      <c r="D206" s="51">
        <v>0</v>
      </c>
    </row>
    <row r="207" spans="1:4" s="6" customFormat="1" hidden="1" x14ac:dyDescent="0.2">
      <c r="A207" s="74" t="s">
        <v>134</v>
      </c>
      <c r="B207" s="51"/>
      <c r="C207" s="51"/>
      <c r="D207" s="51">
        <v>0</v>
      </c>
    </row>
    <row r="208" spans="1:4" s="6" customFormat="1" hidden="1" x14ac:dyDescent="0.2">
      <c r="A208" s="81" t="s">
        <v>183</v>
      </c>
      <c r="B208" s="51"/>
      <c r="C208" s="51"/>
      <c r="D208" s="51">
        <v>0</v>
      </c>
    </row>
    <row r="209" spans="1:4" s="6" customFormat="1" hidden="1" x14ac:dyDescent="0.2">
      <c r="A209" s="81" t="s">
        <v>207</v>
      </c>
      <c r="B209" s="51"/>
      <c r="C209" s="51"/>
      <c r="D209" s="51">
        <v>0</v>
      </c>
    </row>
    <row r="210" spans="1:4" s="6" customFormat="1" hidden="1" x14ac:dyDescent="0.2">
      <c r="A210" s="81" t="s">
        <v>67</v>
      </c>
      <c r="B210" s="51"/>
      <c r="C210" s="51"/>
      <c r="D210" s="51">
        <v>0</v>
      </c>
    </row>
    <row r="211" spans="1:4" s="6" customFormat="1" hidden="1" x14ac:dyDescent="0.2">
      <c r="A211" s="81" t="s">
        <v>210</v>
      </c>
      <c r="B211" s="51"/>
      <c r="C211" s="51"/>
      <c r="D211" s="51">
        <v>0</v>
      </c>
    </row>
    <row r="212" spans="1:4" s="6" customFormat="1" hidden="1" x14ac:dyDescent="0.2">
      <c r="A212" s="81" t="s">
        <v>211</v>
      </c>
      <c r="B212" s="51"/>
      <c r="C212" s="51"/>
      <c r="D212" s="51">
        <v>0</v>
      </c>
    </row>
    <row r="213" spans="1:4" s="6" customFormat="1" hidden="1" x14ac:dyDescent="0.2">
      <c r="A213" s="81" t="s">
        <v>212</v>
      </c>
      <c r="B213" s="73"/>
      <c r="C213" s="73"/>
      <c r="D213" s="51">
        <v>0</v>
      </c>
    </row>
    <row r="214" spans="1:4" s="6" customFormat="1" hidden="1" x14ac:dyDescent="0.2">
      <c r="A214" s="81" t="s">
        <v>217</v>
      </c>
      <c r="B214" s="51"/>
      <c r="C214" s="51"/>
      <c r="D214" s="51">
        <v>0</v>
      </c>
    </row>
    <row r="215" spans="1:4" ht="15" x14ac:dyDescent="0.25">
      <c r="A215" s="67" t="s">
        <v>27</v>
      </c>
      <c r="B215" s="76">
        <f>SUM(B117:D214)</f>
        <v>3.2</v>
      </c>
      <c r="C215" s="76">
        <f>SUM(C117:D214)</f>
        <v>3.2</v>
      </c>
      <c r="D215" s="76">
        <f>SUM(D117:D214)</f>
        <v>3.2</v>
      </c>
    </row>
    <row r="216" spans="1:4" ht="15" x14ac:dyDescent="0.2">
      <c r="A216" s="89" t="s">
        <v>103</v>
      </c>
      <c r="B216" s="77"/>
      <c r="C216" s="77"/>
      <c r="D216" s="80"/>
    </row>
    <row r="217" spans="1:4" hidden="1" x14ac:dyDescent="0.2">
      <c r="A217" s="74" t="s">
        <v>221</v>
      </c>
      <c r="B217" s="51"/>
      <c r="C217" s="51"/>
      <c r="D217" s="51">
        <v>0</v>
      </c>
    </row>
    <row r="218" spans="1:4" hidden="1" x14ac:dyDescent="0.2">
      <c r="A218" s="50" t="s">
        <v>225</v>
      </c>
      <c r="B218" s="51"/>
      <c r="C218" s="51"/>
      <c r="D218" s="51">
        <v>0</v>
      </c>
    </row>
    <row r="219" spans="1:4" x14ac:dyDescent="0.2">
      <c r="A219" s="74" t="s">
        <v>182</v>
      </c>
      <c r="B219" s="51"/>
      <c r="C219" s="51"/>
      <c r="D219" s="51">
        <v>4.1500000000000004</v>
      </c>
    </row>
    <row r="220" spans="1:4" hidden="1" x14ac:dyDescent="0.2">
      <c r="A220" s="53" t="s">
        <v>153</v>
      </c>
      <c r="B220" s="73"/>
      <c r="C220" s="73"/>
      <c r="D220" s="51">
        <v>0</v>
      </c>
    </row>
    <row r="221" spans="1:4" ht="14.25" hidden="1" customHeight="1" x14ac:dyDescent="0.2">
      <c r="A221" s="50" t="s">
        <v>162</v>
      </c>
      <c r="B221" s="51"/>
      <c r="C221" s="51"/>
      <c r="D221" s="51">
        <v>0</v>
      </c>
    </row>
    <row r="222" spans="1:4" ht="14.25" hidden="1" customHeight="1" x14ac:dyDescent="0.2">
      <c r="A222" s="50" t="s">
        <v>199</v>
      </c>
      <c r="B222" s="51"/>
      <c r="C222" s="51"/>
      <c r="D222" s="51">
        <v>0</v>
      </c>
    </row>
    <row r="223" spans="1:4" ht="14.25" hidden="1" customHeight="1" x14ac:dyDescent="0.2">
      <c r="A223" s="71" t="s">
        <v>147</v>
      </c>
      <c r="B223" s="51"/>
      <c r="C223" s="51"/>
      <c r="D223" s="51">
        <v>0</v>
      </c>
    </row>
    <row r="224" spans="1:4" ht="14.25" hidden="1" customHeight="1" x14ac:dyDescent="0.2">
      <c r="A224" s="74" t="s">
        <v>215</v>
      </c>
      <c r="B224" s="51"/>
      <c r="C224" s="51"/>
      <c r="D224" s="51">
        <v>0</v>
      </c>
    </row>
    <row r="225" spans="1:4" ht="14.25" hidden="1" customHeight="1" x14ac:dyDescent="0.2">
      <c r="A225" s="50" t="s">
        <v>205</v>
      </c>
      <c r="B225" s="51"/>
      <c r="C225" s="51"/>
      <c r="D225" s="51">
        <v>0</v>
      </c>
    </row>
    <row r="226" spans="1:4" ht="14.25" hidden="1" customHeight="1" x14ac:dyDescent="0.2">
      <c r="A226" s="74" t="s">
        <v>227</v>
      </c>
      <c r="B226" s="51"/>
      <c r="C226" s="51"/>
      <c r="D226" s="51">
        <v>0</v>
      </c>
    </row>
    <row r="227" spans="1:4" ht="14.25" hidden="1" customHeight="1" x14ac:dyDescent="0.2">
      <c r="A227" s="74" t="s">
        <v>224</v>
      </c>
      <c r="B227" s="51"/>
      <c r="C227" s="51"/>
      <c r="D227" s="51">
        <v>0</v>
      </c>
    </row>
    <row r="228" spans="1:4" ht="14.25" hidden="1" customHeight="1" x14ac:dyDescent="0.2">
      <c r="A228" s="74" t="s">
        <v>217</v>
      </c>
      <c r="B228" s="51"/>
      <c r="C228" s="51"/>
      <c r="D228" s="51">
        <v>0</v>
      </c>
    </row>
    <row r="229" spans="1:4" ht="14.25" hidden="1" customHeight="1" x14ac:dyDescent="0.2">
      <c r="A229" s="74" t="s">
        <v>141</v>
      </c>
      <c r="B229" s="51"/>
      <c r="C229" s="51"/>
      <c r="D229" s="51">
        <v>0</v>
      </c>
    </row>
    <row r="230" spans="1:4" ht="15" hidden="1" customHeight="1" x14ac:dyDescent="0.2">
      <c r="A230" s="74" t="s">
        <v>228</v>
      </c>
      <c r="B230" s="51"/>
      <c r="C230" s="51"/>
      <c r="D230" s="51">
        <v>0</v>
      </c>
    </row>
    <row r="231" spans="1:4" hidden="1" x14ac:dyDescent="0.2">
      <c r="A231" s="74" t="s">
        <v>183</v>
      </c>
      <c r="B231" s="51"/>
      <c r="C231" s="51"/>
      <c r="D231" s="51">
        <v>0</v>
      </c>
    </row>
    <row r="232" spans="1:4" hidden="1" x14ac:dyDescent="0.2">
      <c r="A232" s="74" t="s">
        <v>102</v>
      </c>
      <c r="B232" s="73"/>
      <c r="C232" s="73"/>
      <c r="D232" s="51">
        <v>0</v>
      </c>
    </row>
    <row r="233" spans="1:4" hidden="1" x14ac:dyDescent="0.2">
      <c r="A233" s="50" t="s">
        <v>157</v>
      </c>
      <c r="B233" s="51"/>
      <c r="C233" s="51"/>
      <c r="D233" s="51">
        <v>0</v>
      </c>
    </row>
    <row r="234" spans="1:4" hidden="1" x14ac:dyDescent="0.2">
      <c r="A234" s="71" t="s">
        <v>174</v>
      </c>
      <c r="B234" s="51"/>
      <c r="C234" s="51"/>
      <c r="D234" s="51">
        <v>0</v>
      </c>
    </row>
    <row r="235" spans="1:4" hidden="1" x14ac:dyDescent="0.2">
      <c r="A235" s="74" t="s">
        <v>194</v>
      </c>
      <c r="B235" s="51"/>
      <c r="C235" s="51"/>
      <c r="D235" s="51">
        <v>0</v>
      </c>
    </row>
    <row r="236" spans="1:4" hidden="1" x14ac:dyDescent="0.2">
      <c r="A236" s="50" t="s">
        <v>207</v>
      </c>
      <c r="B236" s="51"/>
      <c r="C236" s="51"/>
      <c r="D236" s="51">
        <v>0</v>
      </c>
    </row>
    <row r="237" spans="1:4" hidden="1" x14ac:dyDescent="0.2">
      <c r="A237" s="50" t="s">
        <v>200</v>
      </c>
      <c r="B237" s="51"/>
      <c r="C237" s="51"/>
      <c r="D237" s="51">
        <v>0</v>
      </c>
    </row>
    <row r="238" spans="1:4" hidden="1" x14ac:dyDescent="0.2">
      <c r="A238" s="50" t="s">
        <v>174</v>
      </c>
      <c r="B238" s="51"/>
      <c r="C238" s="51"/>
      <c r="D238" s="51">
        <v>0</v>
      </c>
    </row>
    <row r="239" spans="1:4" hidden="1" x14ac:dyDescent="0.2">
      <c r="A239" s="50" t="s">
        <v>70</v>
      </c>
      <c r="B239" s="51"/>
      <c r="C239" s="51"/>
      <c r="D239" s="51">
        <v>0</v>
      </c>
    </row>
    <row r="240" spans="1:4" hidden="1" x14ac:dyDescent="0.2">
      <c r="A240" s="74" t="s">
        <v>226</v>
      </c>
      <c r="B240" s="51"/>
      <c r="C240" s="51"/>
      <c r="D240" s="51">
        <v>0</v>
      </c>
    </row>
    <row r="241" spans="1:4" hidden="1" x14ac:dyDescent="0.2">
      <c r="A241" s="74" t="s">
        <v>207</v>
      </c>
      <c r="B241" s="51"/>
      <c r="C241" s="51"/>
      <c r="D241" s="51">
        <v>0</v>
      </c>
    </row>
    <row r="242" spans="1:4" hidden="1" x14ac:dyDescent="0.2">
      <c r="A242" s="74" t="s">
        <v>191</v>
      </c>
      <c r="B242" s="51"/>
      <c r="C242" s="51"/>
      <c r="D242" s="51">
        <v>0</v>
      </c>
    </row>
    <row r="243" spans="1:4" hidden="1" x14ac:dyDescent="0.2">
      <c r="A243" s="74" t="s">
        <v>171</v>
      </c>
      <c r="B243" s="51"/>
      <c r="C243" s="51"/>
      <c r="D243" s="51">
        <v>0</v>
      </c>
    </row>
    <row r="244" spans="1:4" hidden="1" x14ac:dyDescent="0.2">
      <c r="A244" s="50" t="s">
        <v>165</v>
      </c>
      <c r="B244" s="51"/>
      <c r="C244" s="51"/>
      <c r="D244" s="51">
        <v>0</v>
      </c>
    </row>
    <row r="245" spans="1:4" hidden="1" x14ac:dyDescent="0.2">
      <c r="A245" s="50" t="s">
        <v>166</v>
      </c>
      <c r="B245" s="51"/>
      <c r="C245" s="51"/>
      <c r="D245" s="51">
        <v>0</v>
      </c>
    </row>
    <row r="246" spans="1:4" hidden="1" x14ac:dyDescent="0.2">
      <c r="A246" s="71" t="s">
        <v>138</v>
      </c>
      <c r="B246" s="51"/>
      <c r="C246" s="51"/>
      <c r="D246" s="44">
        <v>0</v>
      </c>
    </row>
    <row r="247" spans="1:4" hidden="1" x14ac:dyDescent="0.2">
      <c r="A247" s="50" t="s">
        <v>167</v>
      </c>
      <c r="B247" s="51"/>
      <c r="C247" s="51"/>
      <c r="D247" s="44">
        <v>0</v>
      </c>
    </row>
    <row r="248" spans="1:4" hidden="1" x14ac:dyDescent="0.2">
      <c r="A248" s="50" t="s">
        <v>168</v>
      </c>
      <c r="B248" s="51"/>
      <c r="C248" s="51"/>
      <c r="D248" s="44">
        <v>0</v>
      </c>
    </row>
    <row r="249" spans="1:4" hidden="1" x14ac:dyDescent="0.2">
      <c r="A249" s="50" t="s">
        <v>161</v>
      </c>
      <c r="B249" s="51"/>
      <c r="C249" s="51"/>
      <c r="D249" s="44">
        <v>0</v>
      </c>
    </row>
    <row r="250" spans="1:4" hidden="1" x14ac:dyDescent="0.2">
      <c r="A250" s="50" t="s">
        <v>137</v>
      </c>
      <c r="B250" s="51"/>
      <c r="C250" s="51"/>
      <c r="D250" s="44">
        <v>0</v>
      </c>
    </row>
    <row r="251" spans="1:4" hidden="1" x14ac:dyDescent="0.2">
      <c r="A251" s="50" t="s">
        <v>176</v>
      </c>
      <c r="B251" s="51"/>
      <c r="C251" s="51"/>
      <c r="D251" s="44">
        <v>0</v>
      </c>
    </row>
    <row r="252" spans="1:4" hidden="1" x14ac:dyDescent="0.2">
      <c r="A252" s="50" t="s">
        <v>154</v>
      </c>
      <c r="B252" s="51"/>
      <c r="C252" s="51"/>
      <c r="D252" s="44">
        <v>0</v>
      </c>
    </row>
    <row r="253" spans="1:4" hidden="1" x14ac:dyDescent="0.2">
      <c r="A253" s="81" t="s">
        <v>88</v>
      </c>
      <c r="B253" s="51"/>
      <c r="C253" s="51"/>
      <c r="D253" s="44">
        <v>0</v>
      </c>
    </row>
    <row r="254" spans="1:4" hidden="1" x14ac:dyDescent="0.2">
      <c r="A254" s="53" t="s">
        <v>160</v>
      </c>
      <c r="B254" s="73"/>
      <c r="C254" s="73"/>
      <c r="D254" s="44">
        <v>0</v>
      </c>
    </row>
    <row r="255" spans="1:4" hidden="1" x14ac:dyDescent="0.2">
      <c r="A255" s="71" t="s">
        <v>124</v>
      </c>
      <c r="B255" s="73"/>
      <c r="C255" s="73"/>
      <c r="D255" s="44">
        <v>0</v>
      </c>
    </row>
    <row r="256" spans="1:4" hidden="1" x14ac:dyDescent="0.2">
      <c r="A256" s="81" t="s">
        <v>181</v>
      </c>
      <c r="B256" s="73"/>
      <c r="C256" s="73"/>
      <c r="D256" s="44">
        <v>0</v>
      </c>
    </row>
    <row r="257" spans="1:4" hidden="1" x14ac:dyDescent="0.2">
      <c r="A257" s="53" t="s">
        <v>108</v>
      </c>
      <c r="B257" s="72"/>
      <c r="C257" s="72"/>
      <c r="D257" s="49">
        <v>0</v>
      </c>
    </row>
    <row r="258" spans="1:4" hidden="1" x14ac:dyDescent="0.2">
      <c r="A258" s="81" t="s">
        <v>116</v>
      </c>
      <c r="B258" s="51"/>
      <c r="C258" s="51"/>
      <c r="D258" s="44">
        <v>0</v>
      </c>
    </row>
    <row r="259" spans="1:4" hidden="1" x14ac:dyDescent="0.2">
      <c r="A259" s="74" t="s">
        <v>110</v>
      </c>
      <c r="B259" s="51"/>
      <c r="C259" s="51"/>
      <c r="D259" s="44">
        <v>0</v>
      </c>
    </row>
    <row r="260" spans="1:4" hidden="1" x14ac:dyDescent="0.2">
      <c r="A260" s="71" t="s">
        <v>67</v>
      </c>
      <c r="B260" s="51"/>
      <c r="C260" s="51"/>
      <c r="D260" s="44">
        <v>0</v>
      </c>
    </row>
    <row r="261" spans="1:4" hidden="1" x14ac:dyDescent="0.2">
      <c r="A261" s="82" t="s">
        <v>126</v>
      </c>
      <c r="B261" s="51"/>
      <c r="C261" s="51"/>
      <c r="D261" s="44">
        <v>0</v>
      </c>
    </row>
    <row r="262" spans="1:4" hidden="1" x14ac:dyDescent="0.2">
      <c r="A262" s="74" t="s">
        <v>133</v>
      </c>
      <c r="B262" s="51"/>
      <c r="C262" s="51"/>
      <c r="D262" s="44">
        <v>0</v>
      </c>
    </row>
    <row r="263" spans="1:4" hidden="1" x14ac:dyDescent="0.2">
      <c r="A263" s="74" t="s">
        <v>148</v>
      </c>
      <c r="B263" s="51"/>
      <c r="C263" s="51"/>
      <c r="D263" s="44">
        <v>0</v>
      </c>
    </row>
    <row r="264" spans="1:4" hidden="1" x14ac:dyDescent="0.2">
      <c r="A264" s="74" t="s">
        <v>151</v>
      </c>
      <c r="B264" s="51"/>
      <c r="C264" s="51"/>
      <c r="D264" s="44">
        <v>0</v>
      </c>
    </row>
    <row r="265" spans="1:4" hidden="1" x14ac:dyDescent="0.2">
      <c r="A265" s="50" t="s">
        <v>97</v>
      </c>
      <c r="B265" s="51"/>
      <c r="C265" s="51"/>
      <c r="D265" s="44">
        <v>0</v>
      </c>
    </row>
    <row r="266" spans="1:4" hidden="1" x14ac:dyDescent="0.2">
      <c r="A266" s="50" t="s">
        <v>57</v>
      </c>
      <c r="B266" s="51"/>
      <c r="C266" s="51"/>
      <c r="D266" s="44">
        <v>0</v>
      </c>
    </row>
    <row r="267" spans="1:4" hidden="1" x14ac:dyDescent="0.2">
      <c r="A267" s="50" t="s">
        <v>111</v>
      </c>
      <c r="B267" s="51"/>
      <c r="C267" s="51"/>
      <c r="D267" s="44">
        <v>0</v>
      </c>
    </row>
    <row r="268" spans="1:4" hidden="1" x14ac:dyDescent="0.2">
      <c r="A268" s="50" t="s">
        <v>163</v>
      </c>
      <c r="B268" s="73"/>
      <c r="C268" s="73"/>
      <c r="D268" s="44">
        <v>0</v>
      </c>
    </row>
    <row r="269" spans="1:4" hidden="1" x14ac:dyDescent="0.2">
      <c r="A269" s="81" t="s">
        <v>175</v>
      </c>
      <c r="B269" s="73"/>
      <c r="C269" s="73"/>
      <c r="D269" s="44">
        <v>0</v>
      </c>
    </row>
    <row r="270" spans="1:4" hidden="1" x14ac:dyDescent="0.2">
      <c r="A270" s="82" t="s">
        <v>127</v>
      </c>
      <c r="B270" s="73"/>
      <c r="C270" s="73"/>
      <c r="D270" s="44">
        <v>0</v>
      </c>
    </row>
    <row r="271" spans="1:4" hidden="1" x14ac:dyDescent="0.2">
      <c r="A271" s="50" t="s">
        <v>159</v>
      </c>
      <c r="B271" s="51"/>
      <c r="C271" s="51"/>
      <c r="D271" s="44">
        <v>0</v>
      </c>
    </row>
    <row r="272" spans="1:4" hidden="1" x14ac:dyDescent="0.2">
      <c r="A272" s="50" t="s">
        <v>51</v>
      </c>
      <c r="B272" s="73"/>
      <c r="C272" s="73"/>
      <c r="D272" s="44">
        <v>0</v>
      </c>
    </row>
    <row r="273" spans="1:4" hidden="1" x14ac:dyDescent="0.2">
      <c r="A273" s="82" t="s">
        <v>156</v>
      </c>
      <c r="B273" s="73"/>
      <c r="C273" s="73"/>
      <c r="D273" s="44">
        <v>0</v>
      </c>
    </row>
    <row r="274" spans="1:4" hidden="1" x14ac:dyDescent="0.2">
      <c r="A274" s="50" t="s">
        <v>161</v>
      </c>
      <c r="B274" s="73"/>
      <c r="C274" s="73"/>
      <c r="D274" s="44">
        <v>0</v>
      </c>
    </row>
    <row r="275" spans="1:4" hidden="1" x14ac:dyDescent="0.2">
      <c r="A275" s="82" t="s">
        <v>156</v>
      </c>
      <c r="B275" s="73"/>
      <c r="C275" s="73"/>
      <c r="D275" s="44">
        <v>0</v>
      </c>
    </row>
    <row r="276" spans="1:4" hidden="1" x14ac:dyDescent="0.2">
      <c r="A276" s="71" t="s">
        <v>69</v>
      </c>
      <c r="B276" s="73"/>
      <c r="C276" s="73"/>
      <c r="D276" s="44">
        <v>0</v>
      </c>
    </row>
    <row r="277" spans="1:4" hidden="1" x14ac:dyDescent="0.2">
      <c r="A277" s="82" t="s">
        <v>128</v>
      </c>
      <c r="B277" s="73"/>
      <c r="C277" s="73"/>
      <c r="D277" s="44">
        <v>0</v>
      </c>
    </row>
    <row r="278" spans="1:4" hidden="1" x14ac:dyDescent="0.2">
      <c r="A278" s="50" t="s">
        <v>65</v>
      </c>
      <c r="B278" s="73"/>
      <c r="C278" s="73"/>
      <c r="D278" s="44">
        <v>0</v>
      </c>
    </row>
    <row r="279" spans="1:4" hidden="1" x14ac:dyDescent="0.2">
      <c r="A279" s="83" t="s">
        <v>71</v>
      </c>
      <c r="B279" s="73"/>
      <c r="C279" s="73"/>
      <c r="D279" s="44">
        <v>0</v>
      </c>
    </row>
    <row r="280" spans="1:4" hidden="1" x14ac:dyDescent="0.2">
      <c r="A280" s="84" t="s">
        <v>87</v>
      </c>
      <c r="B280" s="73"/>
      <c r="C280" s="73"/>
      <c r="D280" s="44">
        <v>0</v>
      </c>
    </row>
    <row r="281" spans="1:4" hidden="1" x14ac:dyDescent="0.2">
      <c r="A281" s="53" t="s">
        <v>88</v>
      </c>
      <c r="B281" s="73"/>
      <c r="C281" s="73"/>
      <c r="D281" s="44">
        <v>0</v>
      </c>
    </row>
    <row r="282" spans="1:4" hidden="1" x14ac:dyDescent="0.2">
      <c r="A282" s="8" t="s">
        <v>120</v>
      </c>
      <c r="B282" s="73"/>
      <c r="C282" s="73"/>
      <c r="D282" s="44">
        <v>0</v>
      </c>
    </row>
    <row r="283" spans="1:4" hidden="1" x14ac:dyDescent="0.2">
      <c r="A283" s="8" t="s">
        <v>115</v>
      </c>
      <c r="B283" s="73"/>
      <c r="C283" s="73"/>
      <c r="D283" s="44">
        <v>0</v>
      </c>
    </row>
    <row r="284" spans="1:4" hidden="1" x14ac:dyDescent="0.2">
      <c r="A284" s="75" t="s">
        <v>96</v>
      </c>
      <c r="B284" s="73"/>
      <c r="C284" s="73"/>
      <c r="D284" s="44">
        <v>0</v>
      </c>
    </row>
    <row r="285" spans="1:4" hidden="1" x14ac:dyDescent="0.2">
      <c r="A285" s="75" t="s">
        <v>135</v>
      </c>
      <c r="B285" s="73"/>
      <c r="C285" s="73"/>
      <c r="D285" s="44">
        <v>0</v>
      </c>
    </row>
    <row r="286" spans="1:4" hidden="1" x14ac:dyDescent="0.2">
      <c r="A286" s="75" t="s">
        <v>68</v>
      </c>
      <c r="B286" s="73"/>
      <c r="C286" s="73"/>
      <c r="D286" s="44">
        <v>0</v>
      </c>
    </row>
    <row r="287" spans="1:4" hidden="1" x14ac:dyDescent="0.2">
      <c r="A287" s="75" t="s">
        <v>143</v>
      </c>
      <c r="B287" s="73"/>
      <c r="C287" s="73"/>
      <c r="D287" s="44">
        <v>0</v>
      </c>
    </row>
    <row r="288" spans="1:4" hidden="1" x14ac:dyDescent="0.2">
      <c r="A288" s="82" t="s">
        <v>125</v>
      </c>
      <c r="B288" s="73"/>
      <c r="C288" s="73"/>
      <c r="D288" s="44">
        <v>0</v>
      </c>
    </row>
    <row r="289" spans="1:4" hidden="1" x14ac:dyDescent="0.2">
      <c r="A289" s="82" t="s">
        <v>117</v>
      </c>
      <c r="B289" s="73"/>
      <c r="C289" s="73"/>
      <c r="D289" s="44">
        <v>0</v>
      </c>
    </row>
    <row r="290" spans="1:4" hidden="1" x14ac:dyDescent="0.2">
      <c r="A290" s="82" t="s">
        <v>119</v>
      </c>
      <c r="B290" s="73"/>
      <c r="C290" s="73"/>
      <c r="D290" s="44">
        <v>0</v>
      </c>
    </row>
    <row r="291" spans="1:4" hidden="1" x14ac:dyDescent="0.2">
      <c r="A291" s="82" t="s">
        <v>122</v>
      </c>
      <c r="B291" s="73"/>
      <c r="C291" s="73"/>
      <c r="D291" s="44">
        <v>0</v>
      </c>
    </row>
    <row r="292" spans="1:4" hidden="1" x14ac:dyDescent="0.2">
      <c r="A292" s="82" t="s">
        <v>118</v>
      </c>
      <c r="B292" s="73"/>
      <c r="C292" s="73"/>
      <c r="D292" s="44">
        <v>0</v>
      </c>
    </row>
    <row r="293" spans="1:4" hidden="1" x14ac:dyDescent="0.2">
      <c r="A293" s="50" t="s">
        <v>59</v>
      </c>
      <c r="B293" s="73"/>
      <c r="C293" s="73"/>
      <c r="D293" s="44">
        <v>0</v>
      </c>
    </row>
    <row r="294" spans="1:4" hidden="1" x14ac:dyDescent="0.2">
      <c r="A294" s="53" t="s">
        <v>9</v>
      </c>
      <c r="B294" s="72"/>
      <c r="C294" s="72"/>
      <c r="D294" s="88">
        <v>0</v>
      </c>
    </row>
    <row r="295" spans="1:4" hidden="1" x14ac:dyDescent="0.2">
      <c r="A295" s="53" t="s">
        <v>24</v>
      </c>
      <c r="B295" s="72"/>
      <c r="C295" s="72"/>
      <c r="D295" s="88">
        <v>0</v>
      </c>
    </row>
    <row r="296" spans="1:4" hidden="1" x14ac:dyDescent="0.2">
      <c r="A296" s="75" t="s">
        <v>44</v>
      </c>
      <c r="B296" s="72"/>
      <c r="C296" s="72"/>
      <c r="D296" s="88">
        <v>0</v>
      </c>
    </row>
    <row r="297" spans="1:4" ht="14.25" hidden="1" customHeight="1" x14ac:dyDescent="0.2">
      <c r="A297" s="86" t="s">
        <v>78</v>
      </c>
      <c r="B297" s="72"/>
      <c r="C297" s="72"/>
      <c r="D297" s="88">
        <v>0</v>
      </c>
    </row>
    <row r="298" spans="1:4" ht="14.25" hidden="1" customHeight="1" x14ac:dyDescent="0.2">
      <c r="A298" s="53" t="s">
        <v>91</v>
      </c>
      <c r="B298" s="72"/>
      <c r="C298" s="72"/>
      <c r="D298" s="88">
        <v>0</v>
      </c>
    </row>
    <row r="299" spans="1:4" ht="14.25" hidden="1" customHeight="1" x14ac:dyDescent="0.2">
      <c r="A299" s="8" t="s">
        <v>152</v>
      </c>
      <c r="B299" s="72"/>
      <c r="C299" s="72"/>
      <c r="D299" s="88">
        <v>0</v>
      </c>
    </row>
    <row r="300" spans="1:4" ht="14.25" hidden="1" customHeight="1" x14ac:dyDescent="0.2">
      <c r="A300" s="75" t="s">
        <v>139</v>
      </c>
      <c r="B300" s="72"/>
      <c r="C300" s="72"/>
      <c r="D300" s="88">
        <v>0</v>
      </c>
    </row>
    <row r="301" spans="1:4" ht="14.25" hidden="1" customHeight="1" x14ac:dyDescent="0.2">
      <c r="A301" s="53" t="s">
        <v>86</v>
      </c>
      <c r="B301" s="72"/>
      <c r="C301" s="72"/>
      <c r="D301" s="88">
        <v>0</v>
      </c>
    </row>
    <row r="302" spans="1:4" ht="14.25" hidden="1" customHeight="1" x14ac:dyDescent="0.2">
      <c r="A302" s="53" t="s">
        <v>146</v>
      </c>
      <c r="B302" s="72"/>
      <c r="C302" s="72"/>
      <c r="D302" s="88">
        <v>0</v>
      </c>
    </row>
    <row r="303" spans="1:4" ht="14.25" hidden="1" customHeight="1" x14ac:dyDescent="0.2">
      <c r="A303" s="53" t="s">
        <v>158</v>
      </c>
      <c r="B303" s="72"/>
      <c r="C303" s="72"/>
      <c r="D303" s="88">
        <v>0</v>
      </c>
    </row>
    <row r="304" spans="1:4" ht="14.25" hidden="1" customHeight="1" x14ac:dyDescent="0.2">
      <c r="A304" s="53" t="s">
        <v>90</v>
      </c>
      <c r="B304" s="72"/>
      <c r="C304" s="72"/>
      <c r="D304" s="88">
        <v>0</v>
      </c>
    </row>
    <row r="305" spans="1:4" ht="16.5" hidden="1" customHeight="1" x14ac:dyDescent="0.2">
      <c r="A305" s="53" t="s">
        <v>54</v>
      </c>
      <c r="B305" s="72"/>
      <c r="C305" s="72"/>
      <c r="D305" s="88">
        <v>0</v>
      </c>
    </row>
    <row r="306" spans="1:4" ht="15" hidden="1" customHeight="1" x14ac:dyDescent="0.2">
      <c r="A306" s="53" t="s">
        <v>80</v>
      </c>
      <c r="B306" s="72"/>
      <c r="C306" s="72"/>
      <c r="D306" s="88">
        <v>0</v>
      </c>
    </row>
    <row r="307" spans="1:4" hidden="1" x14ac:dyDescent="0.2">
      <c r="A307" s="53" t="s">
        <v>23</v>
      </c>
      <c r="B307" s="72"/>
      <c r="C307" s="72"/>
      <c r="D307" s="88">
        <v>0</v>
      </c>
    </row>
    <row r="308" spans="1:4" hidden="1" x14ac:dyDescent="0.2">
      <c r="A308" s="53" t="s">
        <v>94</v>
      </c>
      <c r="B308" s="72"/>
      <c r="C308" s="72"/>
      <c r="D308" s="88">
        <v>0</v>
      </c>
    </row>
    <row r="309" spans="1:4" hidden="1" x14ac:dyDescent="0.2">
      <c r="A309" s="53" t="s">
        <v>204</v>
      </c>
      <c r="B309" s="72"/>
      <c r="C309" s="72"/>
      <c r="D309" s="88">
        <v>0</v>
      </c>
    </row>
    <row r="310" spans="1:4" hidden="1" x14ac:dyDescent="0.2">
      <c r="A310" s="53" t="s">
        <v>73</v>
      </c>
      <c r="B310" s="72"/>
      <c r="C310" s="72"/>
      <c r="D310" s="88">
        <v>0</v>
      </c>
    </row>
    <row r="311" spans="1:4" hidden="1" x14ac:dyDescent="0.2">
      <c r="A311" s="53" t="s">
        <v>36</v>
      </c>
      <c r="B311" s="72"/>
      <c r="C311" s="72"/>
      <c r="D311" s="88">
        <v>0</v>
      </c>
    </row>
    <row r="312" spans="1:4" ht="14.25" hidden="1" customHeight="1" x14ac:dyDescent="0.2">
      <c r="A312" s="50" t="s">
        <v>75</v>
      </c>
      <c r="B312" s="73"/>
      <c r="C312" s="73"/>
      <c r="D312" s="44">
        <v>0</v>
      </c>
    </row>
    <row r="313" spans="1:4" ht="14.25" hidden="1" customHeight="1" x14ac:dyDescent="0.2">
      <c r="A313" s="50" t="s">
        <v>93</v>
      </c>
      <c r="B313" s="73"/>
      <c r="C313" s="73"/>
      <c r="D313" s="44">
        <v>0</v>
      </c>
    </row>
    <row r="314" spans="1:4" ht="14.25" hidden="1" customHeight="1" x14ac:dyDescent="0.2">
      <c r="A314" s="50" t="s">
        <v>62</v>
      </c>
      <c r="B314" s="73"/>
      <c r="C314" s="73"/>
      <c r="D314" s="88">
        <v>0</v>
      </c>
    </row>
    <row r="315" spans="1:4" ht="14.25" hidden="1" customHeight="1" x14ac:dyDescent="0.2">
      <c r="A315" s="50" t="s">
        <v>77</v>
      </c>
      <c r="B315" s="73"/>
      <c r="C315" s="73"/>
      <c r="D315" s="44">
        <v>0</v>
      </c>
    </row>
    <row r="316" spans="1:4" ht="14.25" hidden="1" customHeight="1" x14ac:dyDescent="0.2">
      <c r="A316" s="50" t="s">
        <v>92</v>
      </c>
      <c r="B316" s="73"/>
      <c r="C316" s="73"/>
      <c r="D316" s="44">
        <v>0</v>
      </c>
    </row>
    <row r="317" spans="1:4" ht="14.25" hidden="1" customHeight="1" x14ac:dyDescent="0.2">
      <c r="A317" s="50" t="s">
        <v>50</v>
      </c>
      <c r="B317" s="73"/>
      <c r="C317" s="73"/>
      <c r="D317" s="44">
        <v>0</v>
      </c>
    </row>
    <row r="318" spans="1:4" ht="14.25" hidden="1" customHeight="1" x14ac:dyDescent="0.2">
      <c r="A318" s="50" t="s">
        <v>84</v>
      </c>
      <c r="B318" s="73"/>
      <c r="C318" s="73"/>
      <c r="D318" s="44">
        <v>0</v>
      </c>
    </row>
    <row r="319" spans="1:4" ht="14.25" hidden="1" customHeight="1" x14ac:dyDescent="0.2">
      <c r="A319" s="50" t="s">
        <v>81</v>
      </c>
      <c r="B319" s="73"/>
      <c r="C319" s="73"/>
      <c r="D319" s="44">
        <v>0</v>
      </c>
    </row>
    <row r="320" spans="1:4" hidden="1" x14ac:dyDescent="0.2">
      <c r="A320" s="50" t="s">
        <v>85</v>
      </c>
      <c r="B320" s="73"/>
      <c r="C320" s="73"/>
      <c r="D320" s="44">
        <v>0</v>
      </c>
    </row>
    <row r="321" spans="1:4" ht="15" hidden="1" customHeight="1" x14ac:dyDescent="0.2">
      <c r="A321" s="71" t="s">
        <v>132</v>
      </c>
      <c r="B321" s="73"/>
      <c r="C321" s="73"/>
      <c r="D321" s="44">
        <v>0</v>
      </c>
    </row>
    <row r="322" spans="1:4" hidden="1" x14ac:dyDescent="0.2">
      <c r="A322" s="82" t="s">
        <v>66</v>
      </c>
      <c r="B322" s="73"/>
      <c r="C322" s="73"/>
      <c r="D322" s="44">
        <v>0</v>
      </c>
    </row>
    <row r="323" spans="1:4" hidden="1" x14ac:dyDescent="0.2">
      <c r="A323" s="8" t="s">
        <v>64</v>
      </c>
      <c r="B323" s="73">
        <v>24.58</v>
      </c>
      <c r="C323" s="73">
        <v>24.58</v>
      </c>
      <c r="D323" s="44">
        <v>0</v>
      </c>
    </row>
    <row r="324" spans="1:4" hidden="1" x14ac:dyDescent="0.2">
      <c r="A324" s="50" t="s">
        <v>72</v>
      </c>
      <c r="B324" s="73"/>
      <c r="C324" s="73"/>
      <c r="D324" s="44">
        <v>0</v>
      </c>
    </row>
    <row r="325" spans="1:4" hidden="1" x14ac:dyDescent="0.2">
      <c r="A325" s="50" t="s">
        <v>61</v>
      </c>
      <c r="B325" s="73"/>
      <c r="C325" s="73"/>
      <c r="D325" s="44">
        <v>0</v>
      </c>
    </row>
    <row r="326" spans="1:4" ht="14.25" hidden="1" customHeight="1" x14ac:dyDescent="0.2">
      <c r="A326" s="53" t="s">
        <v>76</v>
      </c>
      <c r="B326" s="72"/>
      <c r="C326" s="72"/>
      <c r="D326" s="88">
        <v>0</v>
      </c>
    </row>
    <row r="327" spans="1:4" ht="14.25" hidden="1" customHeight="1" x14ac:dyDescent="0.2">
      <c r="A327" s="53" t="s">
        <v>79</v>
      </c>
      <c r="B327" s="72"/>
      <c r="C327" s="72"/>
      <c r="D327" s="88">
        <v>0</v>
      </c>
    </row>
    <row r="328" spans="1:4" ht="14.25" hidden="1" customHeight="1" x14ac:dyDescent="0.2">
      <c r="A328" s="53" t="s">
        <v>83</v>
      </c>
      <c r="B328" s="72"/>
      <c r="C328" s="72"/>
      <c r="D328" s="88">
        <v>0</v>
      </c>
    </row>
    <row r="329" spans="1:4" ht="14.25" hidden="1" customHeight="1" x14ac:dyDescent="0.2">
      <c r="A329" s="75" t="s">
        <v>89</v>
      </c>
      <c r="B329" s="72"/>
      <c r="C329" s="72"/>
      <c r="D329" s="88">
        <v>0</v>
      </c>
    </row>
    <row r="330" spans="1:4" ht="14.25" hidden="1" customHeight="1" x14ac:dyDescent="0.2">
      <c r="A330" s="71" t="s">
        <v>129</v>
      </c>
      <c r="B330" s="51"/>
      <c r="C330" s="51"/>
      <c r="D330" s="44">
        <v>0</v>
      </c>
    </row>
    <row r="331" spans="1:4" ht="14.25" hidden="1" customHeight="1" x14ac:dyDescent="0.2">
      <c r="A331" s="50" t="s">
        <v>60</v>
      </c>
      <c r="B331" s="73"/>
      <c r="C331" s="73"/>
      <c r="D331" s="44">
        <v>0</v>
      </c>
    </row>
    <row r="332" spans="1:4" ht="14.25" hidden="1" customHeight="1" x14ac:dyDescent="0.2">
      <c r="A332" s="50" t="s">
        <v>101</v>
      </c>
      <c r="B332" s="73"/>
      <c r="C332" s="73"/>
      <c r="D332" s="44">
        <v>0</v>
      </c>
    </row>
    <row r="333" spans="1:4" hidden="1" x14ac:dyDescent="0.2">
      <c r="A333" s="74" t="s">
        <v>136</v>
      </c>
      <c r="B333" s="73"/>
      <c r="C333" s="73"/>
      <c r="D333" s="44">
        <v>0</v>
      </c>
    </row>
    <row r="334" spans="1:4" hidden="1" x14ac:dyDescent="0.2">
      <c r="A334" s="8" t="s">
        <v>123</v>
      </c>
      <c r="B334" s="73"/>
      <c r="C334" s="73"/>
      <c r="D334" s="44">
        <v>0</v>
      </c>
    </row>
    <row r="335" spans="1:4" hidden="1" x14ac:dyDescent="0.2">
      <c r="A335" s="50" t="s">
        <v>142</v>
      </c>
      <c r="B335" s="51"/>
      <c r="C335" s="51"/>
      <c r="D335" s="44">
        <v>0</v>
      </c>
    </row>
    <row r="336" spans="1:4" hidden="1" x14ac:dyDescent="0.2">
      <c r="A336" s="82" t="s">
        <v>121</v>
      </c>
      <c r="B336" s="51"/>
      <c r="C336" s="51"/>
      <c r="D336" s="44">
        <v>0</v>
      </c>
    </row>
    <row r="337" spans="1:4" hidden="1" x14ac:dyDescent="0.2">
      <c r="A337" s="50" t="s">
        <v>155</v>
      </c>
      <c r="B337" s="51"/>
      <c r="C337" s="51"/>
      <c r="D337" s="44">
        <v>0</v>
      </c>
    </row>
    <row r="338" spans="1:4" hidden="1" x14ac:dyDescent="0.2">
      <c r="A338" s="50" t="s">
        <v>98</v>
      </c>
      <c r="B338" s="51"/>
      <c r="C338" s="51"/>
      <c r="D338" s="44">
        <v>0</v>
      </c>
    </row>
    <row r="339" spans="1:4" hidden="1" x14ac:dyDescent="0.2">
      <c r="A339" s="50" t="s">
        <v>144</v>
      </c>
      <c r="B339" s="51"/>
      <c r="C339" s="51"/>
      <c r="D339" s="44">
        <v>0</v>
      </c>
    </row>
    <row r="340" spans="1:4" hidden="1" x14ac:dyDescent="0.2">
      <c r="A340" s="50" t="s">
        <v>65</v>
      </c>
      <c r="B340" s="51"/>
      <c r="C340" s="51"/>
      <c r="D340" s="44">
        <v>0</v>
      </c>
    </row>
    <row r="341" spans="1:4" hidden="1" x14ac:dyDescent="0.2">
      <c r="A341" s="50" t="s">
        <v>144</v>
      </c>
      <c r="B341" s="51"/>
      <c r="C341" s="51"/>
      <c r="D341" s="44">
        <v>0</v>
      </c>
    </row>
    <row r="342" spans="1:4" hidden="1" x14ac:dyDescent="0.2">
      <c r="A342" s="50" t="s">
        <v>164</v>
      </c>
      <c r="B342" s="51"/>
      <c r="C342" s="51"/>
      <c r="D342" s="44">
        <v>0</v>
      </c>
    </row>
    <row r="343" spans="1:4" hidden="1" x14ac:dyDescent="0.2">
      <c r="A343" s="50" t="s">
        <v>171</v>
      </c>
      <c r="B343" s="51"/>
      <c r="C343" s="51"/>
      <c r="D343" s="44">
        <v>0</v>
      </c>
    </row>
    <row r="344" spans="1:4" hidden="1" x14ac:dyDescent="0.2">
      <c r="A344" s="50" t="s">
        <v>155</v>
      </c>
      <c r="B344" s="51"/>
      <c r="C344" s="51"/>
      <c r="D344" s="44">
        <v>0</v>
      </c>
    </row>
    <row r="345" spans="1:4" hidden="1" x14ac:dyDescent="0.2">
      <c r="A345" s="50" t="s">
        <v>166</v>
      </c>
      <c r="B345" s="51"/>
      <c r="C345" s="51"/>
      <c r="D345" s="44">
        <v>0</v>
      </c>
    </row>
    <row r="346" spans="1:4" hidden="1" x14ac:dyDescent="0.2">
      <c r="A346" s="50" t="s">
        <v>70</v>
      </c>
      <c r="B346" s="51"/>
      <c r="C346" s="51"/>
      <c r="D346" s="44">
        <v>0</v>
      </c>
    </row>
    <row r="347" spans="1:4" hidden="1" x14ac:dyDescent="0.2">
      <c r="A347" s="81" t="s">
        <v>170</v>
      </c>
      <c r="B347" s="51"/>
      <c r="C347" s="51"/>
      <c r="D347" s="44">
        <v>0</v>
      </c>
    </row>
    <row r="348" spans="1:4" hidden="1" x14ac:dyDescent="0.2">
      <c r="A348" s="81" t="s">
        <v>145</v>
      </c>
      <c r="B348" s="51"/>
      <c r="C348" s="51"/>
      <c r="D348" s="44">
        <v>0</v>
      </c>
    </row>
    <row r="349" spans="1:4" hidden="1" x14ac:dyDescent="0.2">
      <c r="A349" s="81" t="s">
        <v>174</v>
      </c>
      <c r="B349" s="51"/>
      <c r="C349" s="51"/>
      <c r="D349" s="44">
        <v>0</v>
      </c>
    </row>
    <row r="350" spans="1:4" hidden="1" x14ac:dyDescent="0.2">
      <c r="A350" s="74" t="s">
        <v>198</v>
      </c>
      <c r="B350" s="51"/>
      <c r="C350" s="51"/>
      <c r="D350" s="51">
        <v>0</v>
      </c>
    </row>
    <row r="351" spans="1:4" hidden="1" x14ac:dyDescent="0.2">
      <c r="A351" s="81" t="s">
        <v>141</v>
      </c>
      <c r="B351" s="51"/>
      <c r="C351" s="51"/>
      <c r="D351" s="51">
        <v>0</v>
      </c>
    </row>
    <row r="352" spans="1:4" hidden="1" x14ac:dyDescent="0.2">
      <c r="A352" s="81" t="s">
        <v>188</v>
      </c>
      <c r="B352" s="51"/>
      <c r="C352" s="51"/>
      <c r="D352" s="51">
        <v>0</v>
      </c>
    </row>
    <row r="353" spans="1:4" hidden="1" x14ac:dyDescent="0.2">
      <c r="A353" s="81" t="s">
        <v>163</v>
      </c>
      <c r="B353" s="51"/>
      <c r="C353" s="51"/>
      <c r="D353" s="51">
        <v>0</v>
      </c>
    </row>
    <row r="354" spans="1:4" hidden="1" x14ac:dyDescent="0.2">
      <c r="A354" s="81" t="s">
        <v>190</v>
      </c>
      <c r="B354" s="51"/>
      <c r="C354" s="51"/>
      <c r="D354" s="51">
        <v>0</v>
      </c>
    </row>
    <row r="355" spans="1:4" ht="15" customHeight="1" x14ac:dyDescent="0.25">
      <c r="A355" s="64" t="s">
        <v>104</v>
      </c>
      <c r="B355" s="51">
        <f>SUM(B221:B354)</f>
        <v>24.58</v>
      </c>
      <c r="C355" s="51">
        <f>SUM(C221:C354)</f>
        <v>24.58</v>
      </c>
      <c r="D355" s="51">
        <f>SUM(D217:D354)</f>
        <v>4.1500000000000004</v>
      </c>
    </row>
    <row r="356" spans="1:4" ht="15" x14ac:dyDescent="0.25">
      <c r="A356" s="32" t="s">
        <v>41</v>
      </c>
      <c r="B356" s="52">
        <f>B355+B215</f>
        <v>27.779999999999998</v>
      </c>
      <c r="C356" s="52">
        <f>C355+C215</f>
        <v>27.779999999999998</v>
      </c>
      <c r="D356" s="52">
        <f>D355+D215</f>
        <v>7.3500000000000005</v>
      </c>
    </row>
    <row r="357" spans="1:4" ht="15" x14ac:dyDescent="0.25">
      <c r="A357" s="36" t="s">
        <v>109</v>
      </c>
      <c r="B357" s="37">
        <f>B65+B89+B112+B325</f>
        <v>24139786.609999999</v>
      </c>
      <c r="C357" s="37" t="e">
        <f>C65+C89+C112+C325</f>
        <v>#REF!</v>
      </c>
      <c r="D357" s="37">
        <f>D65+D89+D112+D356</f>
        <v>39205932.890000001</v>
      </c>
    </row>
  </sheetData>
  <autoFilter ref="A116:D116"/>
  <sortState ref="A112:G198">
    <sortCondition descending="1" ref="D112:D198"/>
  </sortState>
  <dataConsolidate/>
  <mergeCells count="1">
    <mergeCell ref="A3:D6"/>
  </mergeCells>
  <phoneticPr fontId="0" type="noConversion"/>
  <pageMargins left="0.74803149606299213" right="0.74803149606299213" top="0.55118110236220474" bottom="0.27559055118110237" header="0.51181102362204722" footer="0.23622047244094491"/>
  <pageSetup paperSize="9" scale="75" fitToHeight="0" orientation="landscape" r:id="rId1"/>
  <headerFooter alignWithMargins="0"/>
  <rowBreaks count="3" manualBreakCount="3">
    <brk id="66" max="16383" man="1"/>
    <brk id="90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Creante transport general</vt:lpstr>
      <vt:lpstr>'Creante transport general'!Print_Area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2020-01-15T08:01:15Z</cp:lastPrinted>
  <dcterms:created xsi:type="dcterms:W3CDTF">2010-01-27T04:08:02Z</dcterms:created>
  <dcterms:modified xsi:type="dcterms:W3CDTF">2026-04-09T11:38:21Z</dcterms:modified>
</cp:coreProperties>
</file>